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3870" activeTab="0"/>
  </bookViews>
  <sheets>
    <sheet name="Gia_nc" sheetId="1" r:id="rId1"/>
    <sheet name="Gia_nc_TT15" sheetId="2" r:id="rId2"/>
  </sheets>
  <definedNames/>
  <calcPr fullCalcOnLoad="1"/>
</workbook>
</file>

<file path=xl/sharedStrings.xml><?xml version="1.0" encoding="utf-8"?>
<sst xmlns="http://schemas.openxmlformats.org/spreadsheetml/2006/main" count="920" uniqueCount="350">
  <si>
    <t>TT</t>
  </si>
  <si>
    <t>I</t>
  </si>
  <si>
    <t>CÔNG TÁC XÂY DỰNG</t>
  </si>
  <si>
    <t>(1)</t>
  </si>
  <si>
    <t>(2)</t>
  </si>
  <si>
    <t>(3)</t>
  </si>
  <si>
    <t>(4)</t>
  </si>
  <si>
    <t>(5)</t>
  </si>
  <si>
    <t>(6)</t>
  </si>
  <si>
    <t>(7)</t>
  </si>
  <si>
    <t>1.0/7</t>
  </si>
  <si>
    <t>2.0/7</t>
  </si>
  <si>
    <t>2.5/7</t>
  </si>
  <si>
    <t>3.0/7</t>
  </si>
  <si>
    <t>3.5/7</t>
  </si>
  <si>
    <t>4.0/7</t>
  </si>
  <si>
    <t>4.5/7</t>
  </si>
  <si>
    <t>5.0/7</t>
  </si>
  <si>
    <t>6.0/7</t>
  </si>
  <si>
    <t>7.0/7</t>
  </si>
  <si>
    <t>Nhóm 1</t>
  </si>
  <si>
    <t>Nhóm 2</t>
  </si>
  <si>
    <t>Nhóm 3</t>
  </si>
  <si>
    <t>Nhóm 4</t>
  </si>
  <si>
    <t>Nhóm 5</t>
  </si>
  <si>
    <t>Nhóm 6</t>
  </si>
  <si>
    <t>Nhóm 7</t>
  </si>
  <si>
    <t>Nhóm 8</t>
  </si>
  <si>
    <t>Nhóm 9</t>
  </si>
  <si>
    <t>Nhóm 10</t>
  </si>
  <si>
    <t>Nhóm 11</t>
  </si>
  <si>
    <t>II</t>
  </si>
  <si>
    <t>KỸ SƯ</t>
  </si>
  <si>
    <t>1.0/8</t>
  </si>
  <si>
    <t>2.0/8</t>
  </si>
  <si>
    <t>8.0/8</t>
  </si>
  <si>
    <t>7.0/8</t>
  </si>
  <si>
    <t>6.0/8</t>
  </si>
  <si>
    <t>5.0/8</t>
  </si>
  <si>
    <t>4.0/8</t>
  </si>
  <si>
    <t>3.0/8</t>
  </si>
  <si>
    <t>- Kỹ sư khảo sát, thí nghiệm</t>
  </si>
  <si>
    <t>III</t>
  </si>
  <si>
    <t>1.0/2</t>
  </si>
  <si>
    <t>1.5/2</t>
  </si>
  <si>
    <t>2.0/2</t>
  </si>
  <si>
    <t>LÁI XE</t>
  </si>
  <si>
    <t>IV</t>
  </si>
  <si>
    <t>1.0/4</t>
  </si>
  <si>
    <t>2.0/4</t>
  </si>
  <si>
    <t>3.0/4</t>
  </si>
  <si>
    <t>4.0/4</t>
  </si>
  <si>
    <t>V</t>
  </si>
  <si>
    <t>Thủy thủ</t>
  </si>
  <si>
    <t>VI</t>
  </si>
  <si>
    <t>THỢ LẶN</t>
  </si>
  <si>
    <t>Thợ điều khiển tàu sông</t>
  </si>
  <si>
    <t>Thợ máy, kỹ thuật viên</t>
  </si>
  <si>
    <t>Thuyền phó</t>
  </si>
  <si>
    <t>Thuyền trưởng</t>
  </si>
  <si>
    <t>VẬN HÀNH TÀU THUYỀN</t>
  </si>
  <si>
    <t>NGHỆ NHÂN</t>
  </si>
  <si>
    <t>HỆ SỐ CẤP BẬC</t>
  </si>
  <si>
    <t>-Phát cây, phá dỡ công trình, tháo dỡ kết cấu công trình, bộ phận máy móc, thiết bị;
- Nhổ cỏ, cắt tỉa cây; trồng cây cảnh, hoa, cỏ;
- Bốc xếp, vận chuyển vật liệu;
- Đào, đắp xúc, san đất, cát, đá, phế thải;
- Đóng gói vật liệu rời;
- Vận chuyển, bốc vác, xếp đặt thủ công;
- Các công tác thủ công đơn giản khác.</t>
  </si>
  <si>
    <t xml:space="preserve">- Phục vụ công tác đổ bê tông,
làm móng;
- Sản xuất, lắp dựng ván khuôn, giàn giáo, giáo an toàn, sàn đạo giá long môn;
- Làm cốt thép, thép bản mã, thép hình, thép tấm;
- Xây, kè đá, bó vỉa nền đường;
- Sản xuất lắp dựng vì kèo gỗ, thép, tôn, kính;
- Làm trần cót ép, trần nhựa, mái ngói, fibro xi măng...;
- Cắt mài đá, ống thép, ống nhựa, tảy gỉ thép, đánh vecni;
- Các công tác làm sạch bề mặt khác;
- Phục vụ ép, nhổ, đóng cọc, cừ, larsen (gỗ, tre, thép, bê tông);
- Khoan, cắt bê tông;
- Phục vụ khoan giếng, khoan dẫn, khoan tạo lỗ và các công tác phục vụ công tác khoan như bơm dung dịch chống sụt thành hố khoan, hạ ống vách...;
- Nhân công làm cọc cát, giếng cát, cọc xi măng đất gia cố, gia cố nền đất yếu;
- Các công tác khác cùng tính chất công việc.
</t>
  </si>
  <si>
    <t xml:space="preserve">- Trát, ốp, lát tường gạch, đá, bê tông, láng nền, lợp mái, trang trí tường, cách âm;
- Sơn, bả bề mặt tường, kim loại, gỗ;
- Sản xuất, lắp dựng thang sắt, lan can, vách ngăn, cửa sổ trời, hàng rào thép, hàng rào song sắt, cửa song sắt, cửa sắt, hoa sắt, cổng sắt, làm chắn nắng;
- Sản xuất và làm sàn gỗ;
- Làm trần thạch cao, trần nhôm, trần inox, trần thép, đồng...;
- Lắp dựng khuôn, cửa thép, gỗ, nhôm, kính, inox, tấm tường panel, tấm sàn, mái 3D-SG, tôn lượn sóng, trụ đỡ tôn lượn sóng;
- Làm tiểu cảnh, hồ nước nhân tạo;
- Lắp đặt điện, nước, thông tin liên lạc, phòng cháy chữa cháy; lắp cáp viễn thông thông tin;
- Các công tác khác cùng tính chất công việc.
</t>
  </si>
  <si>
    <t xml:space="preserve">- Sản xuất, lắp đặt các kết cấu, thiết bị phục vụ giao thông, đường bộ, đường sắt, sân bay, bến cảng;
- Hoàn thiện mặt đường, mặt cầu: gắn phản quang, lắp đặt giải phân cách, sơn kẻ đường bằng sơn dẻo nhiệt phản quang, làm khe co giãn, lắp đặt gối cầu, cắt trám khe đường lăn sân đỗ;
- Phục vụ đổ rải nhựa đường, bê tông nhựa;
- Phục vụ đổ bê tông móng, mố, trụ cầu;
- Nhân công quét đường nhựa, làm mối nối ống;
- Khảo sát xây dựng;
- Thí nghiệm vật liệu;
- Các công tác khác cùng tính chất công việc;
</t>
  </si>
  <si>
    <t xml:space="preserve">- Gia công, lắp dựng cấu kiện thép, bê tông đúc sẵn, lao dầm, dàn cầu thép, khối hộp;
- Cốt thép hầm, vòm hầm;
- Cốt thép công trình thủy công, trụ pin, trụ biên, đập tràn, dốc nước, tháp điều áp;
- Hàn tay nghề cao, đòi hỏi chứng chỉ quốc tế;
- Kéo rải đường dây hạ thế, trung thế, lắp đặt trạm biến áp;
- Các công tác khác cùng tính chất công việc.
</t>
  </si>
  <si>
    <t xml:space="preserve">- Lắp đặt neo cáp dự ứng lực; cáp cầu treo;
- Lắp đặt máy, thiết bị dây chuyền công nghệ;
- Lắp đặt máy và thiết bị nâng chuyển;
- Lắp đặt thiết bị trộn, khuấy; lắp đặt thiết bị phân ly, lắp đặt đường ống công nghệ;
- Gia công, lắp đặt thiết bị phi tiêu chuẩn;
- Lắp đặt máy nghiền, sàng, cấp liệu;
- Lắp đặt lò và thiết bị trao đổi nhiệt;
- Lắp đặt máy bơm, trạm máy nén khí;
- Lắp đặt thiết bị lọc bụi và ống khói, ống bảo ôn;
- Lắp đặt thiết cân, đóng bao;
- Lắp đặt thiết bị bunke, bình bể;
- Lắp đặt turbin, máy phát điện, thiết bị van;
- Lắp đặt thiết bị đo lường và điều khiển;
- Lắp đặt các máy móc, thiết bị phức tạp khác;
- Các công tác khác cùng tính chất công việc.
</t>
  </si>
  <si>
    <t>Công tác sửa chữa máy móc thiết bị phục vụ
 thi công, máy móc thiết bị lắp đặt công trình,
 máy móc thiết bị công nghệ…</t>
  </si>
  <si>
    <t>Vận hành máy, thiết bị thi công xây dựng;</t>
  </si>
  <si>
    <t>Ô tô vận tải thùng, ô tô tự đổ, ô tô tưới nước,
 tải trọng dưới 25T; cần trục ô tô sức nâng
 dưới 25T: xe hút mùn khoan; ô tô bán tải;
 xe ô tô 7 chỗ dùng trong công tác khảo sát;
 xe hút chân không dưới 10 tấn; máy nén thử
 đường ống công suất 170CV; ô tô chuyển
 trộn bê tông dung tích thùng dưới 14,5m3; 
xe bơm bê tông: máy phun nhựa đường: xe 
bồn 13m3-14m3; xe nâng, xe thang,
 đầu kéo &lt; 200t.</t>
  </si>
  <si>
    <t>Ô tô tự đổ, tải trọng từ 25T trở lên; ô tô đầu
 kéo từ 200CV trở lên: ô tô chuyển trộn bê 
tông dung tích thùng từ 14,5m3 trở lên; cần
 trục ô tô sức nâng từ 25T trở lên; xe bồn
 30T: ô tô vận tải thùng từ 25T trở lên.</t>
  </si>
  <si>
    <t xml:space="preserve">- Các công tác cá biệt: thi công đèo, dốc cao;
 trụ tháp, thi công ngoài biển, đảo; trong hầm
 lò, than;
- Các công tác cá biệt khác cùng tính chất
 công việc và điều kiện thi công.
</t>
  </si>
  <si>
    <t xml:space="preserve">Chế tác đồ gỗ mỹ nghệ;
Chế tác đồ đá mỹ nghệ:
Chế tác tượng, biểu tượng.
</t>
  </si>
  <si>
    <t>(8)</t>
  </si>
  <si>
    <t>Xăng 92</t>
  </si>
  <si>
    <t>lít</t>
  </si>
  <si>
    <t>Điện</t>
  </si>
  <si>
    <t>kw</t>
  </si>
  <si>
    <t>Ma zút</t>
  </si>
  <si>
    <t>NHÓM NC XÂY DỰNG</t>
  </si>
  <si>
    <t>11 NHÓM CN XÂY DỰNG</t>
  </si>
  <si>
    <t>NHÓM NHÂN CÔNG</t>
  </si>
  <si>
    <t>CẤP BẬC NC</t>
  </si>
  <si>
    <t>BẢNG LƯƠNG CÔNG NHÂN</t>
  </si>
  <si>
    <t>Lưu ý: chỉ thay đổi số liệu trên các ô màu vàng</t>
  </si>
  <si>
    <t>x1/7N1</t>
  </si>
  <si>
    <t>x2/7N1</t>
  </si>
  <si>
    <t>x25/7N1</t>
  </si>
  <si>
    <t>x3/7N1</t>
  </si>
  <si>
    <t>x35/7N1</t>
  </si>
  <si>
    <t>x4/7N1</t>
  </si>
  <si>
    <t>x45/7N1</t>
  </si>
  <si>
    <t>x5/7N1</t>
  </si>
  <si>
    <t>x6/7N1</t>
  </si>
  <si>
    <t>x7/7N1</t>
  </si>
  <si>
    <t>x2/7N2</t>
  </si>
  <si>
    <t>x25/7N2</t>
  </si>
  <si>
    <t>x3/7N2</t>
  </si>
  <si>
    <t>x35/7N2</t>
  </si>
  <si>
    <t>x4/7N2</t>
  </si>
  <si>
    <t>x45/7N2</t>
  </si>
  <si>
    <t>x5/7N2</t>
  </si>
  <si>
    <t>x6/7N2</t>
  </si>
  <si>
    <t>x7/7N2</t>
  </si>
  <si>
    <t>x1/7N2</t>
  </si>
  <si>
    <t>x1/7N3</t>
  </si>
  <si>
    <t>x2/7N3</t>
  </si>
  <si>
    <t>x25/7N3</t>
  </si>
  <si>
    <t>x3/7N3</t>
  </si>
  <si>
    <t>x35/7N3</t>
  </si>
  <si>
    <t>x4/7N3</t>
  </si>
  <si>
    <t>x45/7N3</t>
  </si>
  <si>
    <t>x5/7N3</t>
  </si>
  <si>
    <t>x6/7N3</t>
  </si>
  <si>
    <t>x7/7N3</t>
  </si>
  <si>
    <t>x1/7N4</t>
  </si>
  <si>
    <t>x2/7N4</t>
  </si>
  <si>
    <t>x25/7N4</t>
  </si>
  <si>
    <t>x3/7N4</t>
  </si>
  <si>
    <t>x35/7N4</t>
  </si>
  <si>
    <t>x4/7N4</t>
  </si>
  <si>
    <t>x45/7N4</t>
  </si>
  <si>
    <t>x5/7N4</t>
  </si>
  <si>
    <t>x6/7N4</t>
  </si>
  <si>
    <t>x7/7N4</t>
  </si>
  <si>
    <t>x1/7N5</t>
  </si>
  <si>
    <t>x2/7N5</t>
  </si>
  <si>
    <t>x25/7N5</t>
  </si>
  <si>
    <t>x3/7N5</t>
  </si>
  <si>
    <t>x35/7N5</t>
  </si>
  <si>
    <t>x4/7N5</t>
  </si>
  <si>
    <t>x45/7N5</t>
  </si>
  <si>
    <t>x5/7N5</t>
  </si>
  <si>
    <t>x6/7N5</t>
  </si>
  <si>
    <t>x7/7N5</t>
  </si>
  <si>
    <t>x1/7N6</t>
  </si>
  <si>
    <t>x2/7N6</t>
  </si>
  <si>
    <t>x25/7N6</t>
  </si>
  <si>
    <t>x3/7N6</t>
  </si>
  <si>
    <t>x35/7N6</t>
  </si>
  <si>
    <t>x4/7N6</t>
  </si>
  <si>
    <t>x45/7N6</t>
  </si>
  <si>
    <t>x5/7N6</t>
  </si>
  <si>
    <t>x6/7N6</t>
  </si>
  <si>
    <t>x7/7N6</t>
  </si>
  <si>
    <t>x1/7N7</t>
  </si>
  <si>
    <t>x2/7N7</t>
  </si>
  <si>
    <t>x25/7N7</t>
  </si>
  <si>
    <t>x3/7N7</t>
  </si>
  <si>
    <t>x35/7N7</t>
  </si>
  <si>
    <t>x4/7N7</t>
  </si>
  <si>
    <t>x45/7N7</t>
  </si>
  <si>
    <t>x5/7N7</t>
  </si>
  <si>
    <t>x6/7N7</t>
  </si>
  <si>
    <t>x7/7N7</t>
  </si>
  <si>
    <t>x1/7N8</t>
  </si>
  <si>
    <t>x2/7N8</t>
  </si>
  <si>
    <t>x25/7N8</t>
  </si>
  <si>
    <t>x3/7N8</t>
  </si>
  <si>
    <t>x35/7N8</t>
  </si>
  <si>
    <t>x4/7N8</t>
  </si>
  <si>
    <t>x45/7N8</t>
  </si>
  <si>
    <t>x5/7N8</t>
  </si>
  <si>
    <t>x6/7N8</t>
  </si>
  <si>
    <t>x7/7N8</t>
  </si>
  <si>
    <t>x1/7N9</t>
  </si>
  <si>
    <t>x2/7N9</t>
  </si>
  <si>
    <t>x25/7N9</t>
  </si>
  <si>
    <t>x3/7N9</t>
  </si>
  <si>
    <t>x35/7N9</t>
  </si>
  <si>
    <t>x4/7N9</t>
  </si>
  <si>
    <t>x45/7N9</t>
  </si>
  <si>
    <t>x5/7N9</t>
  </si>
  <si>
    <t>x6/7N9</t>
  </si>
  <si>
    <t>x7/7N9</t>
  </si>
  <si>
    <t>x1/7N10</t>
  </si>
  <si>
    <t>x2/7N10</t>
  </si>
  <si>
    <t>x25/7N10</t>
  </si>
  <si>
    <t>x3/7N10</t>
  </si>
  <si>
    <t>x35/7N10</t>
  </si>
  <si>
    <t>x4/7N10</t>
  </si>
  <si>
    <t>x45/7N10</t>
  </si>
  <si>
    <t>x5/7N10</t>
  </si>
  <si>
    <t>x6/7N10</t>
  </si>
  <si>
    <t>x7/7N10</t>
  </si>
  <si>
    <t>x1/7N11</t>
  </si>
  <si>
    <t>x2/7N11</t>
  </si>
  <si>
    <t>x25/7N11</t>
  </si>
  <si>
    <t>x3/7N11</t>
  </si>
  <si>
    <t>x35/7N11</t>
  </si>
  <si>
    <t>x4/7N11</t>
  </si>
  <si>
    <t>x45/7N11</t>
  </si>
  <si>
    <t>x5/7N11</t>
  </si>
  <si>
    <t>x6/7N11</t>
  </si>
  <si>
    <t>x7/7N11</t>
  </si>
  <si>
    <t>x1/2L3</t>
  </si>
  <si>
    <t>x15/2L3</t>
  </si>
  <si>
    <t>x2/2L3</t>
  </si>
  <si>
    <t>x1/4L4</t>
  </si>
  <si>
    <t>x2/4L4</t>
  </si>
  <si>
    <t>x3/4L4</t>
  </si>
  <si>
    <t>x4/4L4</t>
  </si>
  <si>
    <t>x1/2L51</t>
  </si>
  <si>
    <t>x15/2L51</t>
  </si>
  <si>
    <t>x2/2L51</t>
  </si>
  <si>
    <t>x1/2L52</t>
  </si>
  <si>
    <t>x15/2L52</t>
  </si>
  <si>
    <t>x2/2L52</t>
  </si>
  <si>
    <t>x1/2L55</t>
  </si>
  <si>
    <t>x15/2L55</t>
  </si>
  <si>
    <t>x2/2L55</t>
  </si>
  <si>
    <t>x1/4L53</t>
  </si>
  <si>
    <t>x2/4L53</t>
  </si>
  <si>
    <t>x3/4L53</t>
  </si>
  <si>
    <t>x4/4L53</t>
  </si>
  <si>
    <t>x1/4L54</t>
  </si>
  <si>
    <t>x2/4L54</t>
  </si>
  <si>
    <t>x3/4L54</t>
  </si>
  <si>
    <t>x4/4L54</t>
  </si>
  <si>
    <t>x1/4L6</t>
  </si>
  <si>
    <t>x2/4L6</t>
  </si>
  <si>
    <t>x3/4L6</t>
  </si>
  <si>
    <t>x4/4L6</t>
  </si>
  <si>
    <t>Xang</t>
  </si>
  <si>
    <t xml:space="preserve">Diezel   </t>
  </si>
  <si>
    <t xml:space="preserve">KWh </t>
  </si>
  <si>
    <t xml:space="preserve">Mazut </t>
  </si>
  <si>
    <t>(Tính theo Thông tư 15/2019/TT-BXD ngày 26/12/2019)</t>
  </si>
  <si>
    <t>GIÁ NHIÊN LIỆU NĂNG LƯỢNG</t>
  </si>
  <si>
    <t>STT</t>
  </si>
  <si>
    <t>Loại nhiên liệu, năng lượng</t>
  </si>
  <si>
    <t>ĐVT</t>
  </si>
  <si>
    <t>Đơn giá (đ)</t>
  </si>
  <si>
    <t>Hệ số NL phụ</t>
  </si>
  <si>
    <t>Giá thành (đ)</t>
  </si>
  <si>
    <t>Dầu Diezel 005S</t>
  </si>
  <si>
    <t>%</t>
  </si>
  <si>
    <t xml:space="preserve">Thuhoi  </t>
  </si>
  <si>
    <t xml:space="preserve">G_min </t>
  </si>
  <si>
    <t>Giá trị</t>
  </si>
  <si>
    <t>(Theo Thông tư 11/2019/TT-BXD ngày 26/12/2019)</t>
  </si>
  <si>
    <t>Giới hạn tính giá thu hồi sau thanh lý (min)</t>
  </si>
  <si>
    <t>GIÁ TRỊ THU HỒI MÁY (THIẾT BỊ)</t>
  </si>
  <si>
    <t>Giá trị thu hồi máy sau thanh lý</t>
  </si>
  <si>
    <t xml:space="preserve">Tỷ lệ thu hồi máy (thiết bị) sau thanh lý </t>
  </si>
  <si>
    <t>Triệu VNĐ</t>
  </si>
  <si>
    <t>(Theo thông báo giá …………. ngày …./…./2020)</t>
  </si>
  <si>
    <t>x1/8</t>
  </si>
  <si>
    <t>x2/8</t>
  </si>
  <si>
    <t>x3/8</t>
  </si>
  <si>
    <t>x4/8</t>
  </si>
  <si>
    <t>x5/8</t>
  </si>
  <si>
    <t>x6/8</t>
  </si>
  <si>
    <t>x7/8</t>
  </si>
  <si>
    <t>x8/8</t>
  </si>
  <si>
    <t>Ô tô vận tải thùng, ô tô tự đổ, ô tô tưới nước,
 tải trọng dưới 25T; cần trục ô tô sức nâng
 dưới 25T: xe hút mùn khoan; ô tô bán tải;
 xe ô tô 7 chỗ dùng trong công tác khảo sát;
 xe hút chân không dưới 10 tấn; máy nén thử
 đường ống công suất 170CV; ô tô chuyển
 trộn bê tông dung tích thùng dưới 14,5m3; 
xe bơm bê tông: máy phun nhựa đường: xe 
bồn 13m3-14m3; xe nâng, xe thang,
 đầu kéo &lt; 200t. (4 bậc)</t>
  </si>
  <si>
    <t>Ô tô tự đổ, tải trọng từ 25T trở lên; ô tô đầu
 kéo từ 200CV trở lên: ô tô chuyển trộn bê 
tông dung tích thùng từ 14,5m3 trở lên; cần
 trục ô tô sức nâng từ 25T trở lên; xe bồn
 30T: ô tô vận tải thùng từ 25T trở lên.
 (4 bậc)</t>
  </si>
  <si>
    <t>x1/4N10</t>
  </si>
  <si>
    <t>x2/4N10</t>
  </si>
  <si>
    <t>x3/4N10</t>
  </si>
  <si>
    <t>x4/4N10</t>
  </si>
  <si>
    <t>x1/4N9</t>
  </si>
  <si>
    <t>x2/4N9</t>
  </si>
  <si>
    <t>x3/4N9</t>
  </si>
  <si>
    <t>x4/4N9</t>
  </si>
  <si>
    <t>CỘT GIÁ NC ĐƯỢC LIÊN KẾT VÀO PHẦN MỀM</t>
  </si>
  <si>
    <t>Nạp 1,2,3…</t>
  </si>
  <si>
    <t>II.1</t>
  </si>
  <si>
    <t>II.2</t>
  </si>
  <si>
    <t>II.3</t>
  </si>
  <si>
    <t>II.4</t>
  </si>
  <si>
    <t>- Kỹ thuật viên trình độ trung cấp,
 cao đẳng, đào tạo nghề</t>
  </si>
  <si>
    <t>TVXD</t>
  </si>
  <si>
    <t>- Kỹ sư</t>
  </si>
  <si>
    <t>- Kỹ sư chính, chủ nhiệm bộ môn</t>
  </si>
  <si>
    <t>- Kỹ sư cao cấp, chủ nhiệm dự án</t>
  </si>
  <si>
    <t>x1/8L21</t>
  </si>
  <si>
    <t>x2/8L21</t>
  </si>
  <si>
    <t>x3/8L21</t>
  </si>
  <si>
    <t>x4/8L21</t>
  </si>
  <si>
    <t>x5/8L21</t>
  </si>
  <si>
    <t>x6/8L21</t>
  </si>
  <si>
    <t>x7/8L21</t>
  </si>
  <si>
    <t>x8/8L21</t>
  </si>
  <si>
    <t>x1/8L22</t>
  </si>
  <si>
    <t>x2/8L22</t>
  </si>
  <si>
    <t>x3/8L22</t>
  </si>
  <si>
    <t>x4/8L22</t>
  </si>
  <si>
    <t>x5/8L22</t>
  </si>
  <si>
    <t>x6/8L22</t>
  </si>
  <si>
    <t>x7/8L22</t>
  </si>
  <si>
    <t>x8/8L22</t>
  </si>
  <si>
    <t>x1/8L23</t>
  </si>
  <si>
    <t>x2/8L23</t>
  </si>
  <si>
    <t>x3/8L23</t>
  </si>
  <si>
    <t>x4/8L23</t>
  </si>
  <si>
    <t>x5/8L23</t>
  </si>
  <si>
    <t>x6/8L23</t>
  </si>
  <si>
    <t>x7/8L23</t>
  </si>
  <si>
    <t>x8/8L23</t>
  </si>
  <si>
    <t>x1/8L24</t>
  </si>
  <si>
    <t>x2/8L24</t>
  </si>
  <si>
    <t>x3/8L24</t>
  </si>
  <si>
    <t>x4/8L24</t>
  </si>
  <si>
    <t>x5/8L24</t>
  </si>
  <si>
    <t>x6/8L24</t>
  </si>
  <si>
    <t>x7/8L24</t>
  </si>
  <si>
    <t>x8/8L24</t>
  </si>
  <si>
    <t>GIÁ GỐC NHIÊN LIỆU NĂNG LƯỢNG</t>
  </si>
  <si>
    <t>#Xang</t>
  </si>
  <si>
    <t xml:space="preserve">#Diezel   </t>
  </si>
  <si>
    <t xml:space="preserve">#KWh </t>
  </si>
  <si>
    <t xml:space="preserve">#Mazut </t>
  </si>
  <si>
    <t>BÙ GIÁ NHIÊN LIỆU NĂNG LƯỢNG</t>
  </si>
  <si>
    <t>Bù giá (đ)</t>
  </si>
  <si>
    <t>%Xang</t>
  </si>
  <si>
    <t>%Diezel</t>
  </si>
  <si>
    <t>%KWh</t>
  </si>
  <si>
    <t>%Mazut</t>
  </si>
  <si>
    <t>&amp; Văn bản số 1408/UBND-KT ngày 20/04/2020 của UBND Thành phố Hà Nội)</t>
  </si>
  <si>
    <r>
      <t xml:space="preserve">KHU VỰC
1
</t>
    </r>
    <r>
      <rPr>
        <sz val="11"/>
        <color indexed="8"/>
        <rFont val="Times New Roman"/>
        <family val="1"/>
      </rPr>
      <t>Vùng I</t>
    </r>
  </si>
  <si>
    <r>
      <t xml:space="preserve">KHU VỰC
2
</t>
    </r>
    <r>
      <rPr>
        <sz val="11"/>
        <color indexed="8"/>
        <rFont val="Times New Roman"/>
        <family val="1"/>
      </rPr>
      <t>Vùng I</t>
    </r>
  </si>
  <si>
    <t>Vùng II</t>
  </si>
  <si>
    <t>VI.1</t>
  </si>
  <si>
    <t>VI.2</t>
  </si>
  <si>
    <t>THỢ LẶN cấp I</t>
  </si>
  <si>
    <t>THỢ LẶN cấp II</t>
  </si>
  <si>
    <t>x1/2L61</t>
  </si>
  <si>
    <t>x15/2L61</t>
  </si>
  <si>
    <t>x2/2L61</t>
  </si>
  <si>
    <t>x1/2L62</t>
  </si>
  <si>
    <t>x15/2L62</t>
  </si>
  <si>
    <t>x2/2L62</t>
  </si>
  <si>
    <t>(Cập nhật theo Thông tư 13/2021/TT-BXD ngày 31/08/2021)</t>
  </si>
  <si>
    <t>x1/4N4</t>
  </si>
  <si>
    <t>x2/4N4</t>
  </si>
  <si>
    <t>x3/4N4</t>
  </si>
  <si>
    <t>x4/4N4</t>
  </si>
  <si>
    <t>Nhóm I</t>
  </si>
  <si>
    <t>- Công tác phát cây, phá dỡ công trình, tháo dỡ kết cấu công trình, bộ phận máy móc, thiết bị công trình;
- Công tác trồng cỏ các loại;
- Công tác bốc xếp, vận chuyển vật tư, vật liệu, phụ kiện, cấu kiện xây dựng, phế thải xây dựng các loại;
- Công tác đào, đắp, phá, bốc xúc, san, ủi, bơm, nạo vét, xói hút: bùn, đất, cát, đá, sỏi các loại, phế thải;
- Công tác đóng gói vật liệu rời.</t>
  </si>
  <si>
    <t>Nhóm II</t>
  </si>
  <si>
    <t>- Công tác xây dựng không thuộc nhóm I, nhóm III, nhóm IV.
- Xác định bằng bình quân số học của đơn giá nhân công các nhóm 2, 3, 4, 5 và 11 đã công bố</t>
  </si>
  <si>
    <t>Nhóm III</t>
  </si>
  <si>
    <t>- Công tác lắp đặt, sửa chữa máy và thiết bị công trình xây dựng, công nghệ xây dựng.
- Xác định bằng đơn giá nhân công nhóm 6 đã công bố</t>
  </si>
  <si>
    <t>Nhóm IV</t>
  </si>
  <si>
    <t>- Công tác vận hành máy và thiết bị thi công xây dựng, lái xe các loại.
- Xác định bằng bình quân số học đơn
giá nhân công nhóm 7, 8, 9 và 10 đã công bố</t>
  </si>
  <si>
    <t>- Công tác vận hành máy và thiết bị thi công xây dựng, lái xe các loại.
- Xác định bằng bình quân số học đơn
giá nhân công nhóm 9 và 10 đã công bố</t>
  </si>
  <si>
    <t>4 NHÓM CN XÂY DỰNG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</si>
</sst>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 #,##0.000_);_(* \(#,##0.000\);_(* &quot;-&quot;???_);_(@_)"/>
    <numFmt numFmtId="167" formatCode="_(* #,##0.0_);_(* \(#,##0.0\);_(* &quot;-&quot;??_);_(@_)"/>
  </numFmts>
  <fonts count="56">
    <font>
      <sz val="12"/>
      <color theme="1"/>
      <name val=".VnTime"/>
      <family val="2"/>
    </font>
    <font>
      <sz val="12"/>
      <color indexed="8"/>
      <name val=".VnTime"/>
      <family val="2"/>
    </font>
    <font>
      <b/>
      <sz val="12"/>
      <name val="Times New Roman"/>
      <family val="1"/>
    </font>
    <font>
      <sz val="11"/>
      <color indexed="8"/>
      <name val="Times New Roman"/>
      <family val="1"/>
    </font>
    <font>
      <b/>
      <sz val="11"/>
      <color indexed="8"/>
      <name val="Times New Roman"/>
      <family val="1"/>
    </font>
    <font>
      <sz val="12"/>
      <color indexed="9"/>
      <name val=".VnTime"/>
      <family val="2"/>
    </font>
    <font>
      <sz val="12"/>
      <color indexed="20"/>
      <name val=".VnTime"/>
      <family val="2"/>
    </font>
    <font>
      <b/>
      <sz val="12"/>
      <color indexed="52"/>
      <name val=".VnTime"/>
      <family val="2"/>
    </font>
    <font>
      <b/>
      <sz val="12"/>
      <color indexed="9"/>
      <name val=".VnTime"/>
      <family val="2"/>
    </font>
    <font>
      <i/>
      <sz val="12"/>
      <color indexed="23"/>
      <name val=".VnTime"/>
      <family val="2"/>
    </font>
    <font>
      <sz val="12"/>
      <color indexed="17"/>
      <name val=".VnTime"/>
      <family val="2"/>
    </font>
    <font>
      <b/>
      <sz val="15"/>
      <color indexed="56"/>
      <name val=".VnTime"/>
      <family val="2"/>
    </font>
    <font>
      <b/>
      <sz val="13"/>
      <color indexed="56"/>
      <name val=".VnTime"/>
      <family val="2"/>
    </font>
    <font>
      <b/>
      <sz val="11"/>
      <color indexed="56"/>
      <name val=".VnTime"/>
      <family val="2"/>
    </font>
    <font>
      <sz val="12"/>
      <color indexed="62"/>
      <name val=".VnTime"/>
      <family val="2"/>
    </font>
    <font>
      <sz val="12"/>
      <color indexed="52"/>
      <name val=".VnTime"/>
      <family val="2"/>
    </font>
    <font>
      <sz val="12"/>
      <color indexed="60"/>
      <name val=".VnTime"/>
      <family val="2"/>
    </font>
    <font>
      <b/>
      <sz val="12"/>
      <color indexed="63"/>
      <name val=".VnTime"/>
      <family val="2"/>
    </font>
    <font>
      <b/>
      <sz val="18"/>
      <color indexed="56"/>
      <name val="Cambria"/>
      <family val="2"/>
    </font>
    <font>
      <b/>
      <sz val="12"/>
      <color indexed="8"/>
      <name val=".VnTime"/>
      <family val="2"/>
    </font>
    <font>
      <sz val="12"/>
      <color indexed="10"/>
      <name val=".VnTime"/>
      <family val="2"/>
    </font>
    <font>
      <sz val="12"/>
      <color indexed="8"/>
      <name val="Times New Roman"/>
      <family val="1"/>
    </font>
    <font>
      <b/>
      <sz val="12"/>
      <color indexed="8"/>
      <name val="Times New Roman"/>
      <family val="1"/>
    </font>
    <font>
      <sz val="12"/>
      <color indexed="10"/>
      <name val="Times New Roman"/>
      <family val="1"/>
    </font>
    <font>
      <b/>
      <sz val="11"/>
      <color indexed="10"/>
      <name val="Times New Roman"/>
      <family val="1"/>
    </font>
    <font>
      <b/>
      <sz val="12"/>
      <color indexed="10"/>
      <name val="Times New Roman"/>
      <family val="1"/>
    </font>
    <font>
      <b/>
      <i/>
      <sz val="12"/>
      <color indexed="10"/>
      <name val="Times New Roman"/>
      <family val="1"/>
    </font>
    <font>
      <b/>
      <sz val="14"/>
      <color indexed="10"/>
      <name val="Times New Roman"/>
      <family val="1"/>
    </font>
    <font>
      <b/>
      <sz val="14"/>
      <color indexed="56"/>
      <name val="Times New Roman"/>
      <family val="1"/>
    </font>
    <font>
      <b/>
      <sz val="12"/>
      <color indexed="56"/>
      <name val="Times New Roman"/>
      <family val="1"/>
    </font>
    <font>
      <sz val="12"/>
      <color theme="0"/>
      <name val=".VnTime"/>
      <family val="2"/>
    </font>
    <font>
      <sz val="12"/>
      <color rgb="FF9C0006"/>
      <name val=".VnTime"/>
      <family val="2"/>
    </font>
    <font>
      <b/>
      <sz val="12"/>
      <color rgb="FFFA7D00"/>
      <name val=".VnTime"/>
      <family val="2"/>
    </font>
    <font>
      <b/>
      <sz val="12"/>
      <color theme="0"/>
      <name val=".VnTime"/>
      <family val="2"/>
    </font>
    <font>
      <i/>
      <sz val="12"/>
      <color rgb="FF7F7F7F"/>
      <name val=".VnTime"/>
      <family val="2"/>
    </font>
    <font>
      <sz val="12"/>
      <color rgb="FF006100"/>
      <name val=".VnTime"/>
      <family val="2"/>
    </font>
    <font>
      <b/>
      <sz val="15"/>
      <color theme="3"/>
      <name val=".VnTime"/>
      <family val="2"/>
    </font>
    <font>
      <b/>
      <sz val="13"/>
      <color theme="3"/>
      <name val=".VnTime"/>
      <family val="2"/>
    </font>
    <font>
      <b/>
      <sz val="11"/>
      <color theme="3"/>
      <name val=".VnTime"/>
      <family val="2"/>
    </font>
    <font>
      <sz val="12"/>
      <color rgb="FF3F3F76"/>
      <name val=".VnTime"/>
      <family val="2"/>
    </font>
    <font>
      <sz val="12"/>
      <color rgb="FFFA7D00"/>
      <name val=".VnTime"/>
      <family val="2"/>
    </font>
    <font>
      <sz val="12"/>
      <color rgb="FF9C6500"/>
      <name val=".VnTime"/>
      <family val="2"/>
    </font>
    <font>
      <b/>
      <sz val="12"/>
      <color rgb="FF3F3F3F"/>
      <name val=".VnTime"/>
      <family val="2"/>
    </font>
    <font>
      <b/>
      <sz val="18"/>
      <color theme="3"/>
      <name val="Cambria"/>
      <family val="2"/>
    </font>
    <font>
      <b/>
      <sz val="12"/>
      <color theme="1"/>
      <name val=".VnTime"/>
      <family val="2"/>
    </font>
    <font>
      <sz val="12"/>
      <color rgb="FFFF0000"/>
      <name val=".VnTime"/>
      <family val="2"/>
    </font>
    <font>
      <sz val="12"/>
      <color theme="1"/>
      <name val="Times New Roman"/>
      <family val="1"/>
    </font>
    <font>
      <b/>
      <sz val="12"/>
      <color theme="1"/>
      <name val="Times New Roman"/>
      <family val="1"/>
    </font>
    <font>
      <b/>
      <sz val="11"/>
      <color theme="1"/>
      <name val="Times New Roman"/>
      <family val="1"/>
    </font>
    <font>
      <sz val="12"/>
      <color rgb="FFFF0000"/>
      <name val="Times New Roman"/>
      <family val="1"/>
    </font>
    <font>
      <b/>
      <sz val="11"/>
      <color rgb="FFFF0000"/>
      <name val="Times New Roman"/>
      <family val="1"/>
    </font>
    <font>
      <b/>
      <sz val="12"/>
      <color rgb="FFFF0000"/>
      <name val="Times New Roman"/>
      <family val="1"/>
    </font>
    <font>
      <b/>
      <i/>
      <sz val="12"/>
      <color rgb="FFFF0000"/>
      <name val="Times New Roman"/>
      <family val="1"/>
    </font>
    <font>
      <b/>
      <sz val="14"/>
      <color rgb="FF002060"/>
      <name val="Times New Roman"/>
      <family val="1"/>
    </font>
    <font>
      <b/>
      <sz val="12"/>
      <color rgb="FF00206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thin"/>
      <bottom style="thin"/>
    </border>
    <border>
      <left style="medium"/>
      <right style="thin"/>
      <top style="thin"/>
      <bottom style="thin"/>
    </border>
    <border>
      <left style="thin"/>
      <right style="medium"/>
      <top style="thin"/>
      <bottom style="medium"/>
    </border>
    <border>
      <left style="medium"/>
      <right style="medium"/>
      <top style="thin"/>
      <bottom style="thin"/>
    </border>
    <border>
      <left style="thin"/>
      <right style="medium"/>
      <top style="medium"/>
      <bottom style="thin"/>
    </border>
    <border>
      <left style="medium"/>
      <right style="thin"/>
      <top style="thin"/>
      <bottom style="medium"/>
    </border>
    <border>
      <left style="medium"/>
      <right style="medium"/>
      <top/>
      <bottom/>
    </border>
    <border>
      <left style="medium"/>
      <right style="medium"/>
      <top style="medium"/>
      <bottom style="thin"/>
    </border>
    <border>
      <left style="medium"/>
      <right style="medium"/>
      <top/>
      <bottom style="medium"/>
    </border>
    <border>
      <left style="medium"/>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6">
    <xf numFmtId="0" fontId="0" fillId="0" borderId="0" xfId="0" applyAlignment="1">
      <alignment/>
    </xf>
    <xf numFmtId="0" fontId="46" fillId="0" borderId="0" xfId="0" applyFont="1" applyAlignment="1">
      <alignment/>
    </xf>
    <xf numFmtId="164" fontId="46" fillId="0" borderId="0" xfId="0" applyNumberFormat="1" applyFont="1" applyAlignment="1">
      <alignment/>
    </xf>
    <xf numFmtId="0" fontId="47" fillId="0" borderId="0" xfId="0" applyFont="1" applyAlignment="1">
      <alignment/>
    </xf>
    <xf numFmtId="0" fontId="47" fillId="0" borderId="0" xfId="0" applyFont="1" applyAlignment="1">
      <alignment horizontal="center"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wrapText="1"/>
    </xf>
    <xf numFmtId="0" fontId="48" fillId="0" borderId="0" xfId="0" applyFont="1" applyAlignment="1">
      <alignment horizontal="center" vertical="center"/>
    </xf>
    <xf numFmtId="0" fontId="48" fillId="0" borderId="12" xfId="0" applyFont="1" applyBorder="1" applyAlignment="1">
      <alignment horizontal="center" vertical="center" wrapText="1"/>
    </xf>
    <xf numFmtId="164" fontId="47" fillId="0" borderId="12" xfId="0" applyNumberFormat="1" applyFont="1" applyBorder="1" applyAlignment="1">
      <alignment horizontal="center" vertical="center"/>
    </xf>
    <xf numFmtId="0" fontId="46" fillId="0" borderId="13" xfId="0" applyFont="1" applyBorder="1" applyAlignment="1">
      <alignment horizontal="center" vertical="center"/>
    </xf>
    <xf numFmtId="164" fontId="46" fillId="0" borderId="13" xfId="0" applyNumberFormat="1" applyFont="1" applyBorder="1" applyAlignment="1">
      <alignment horizontal="center" vertical="center"/>
    </xf>
    <xf numFmtId="165" fontId="47" fillId="33" borderId="12" xfId="42" applyNumberFormat="1" applyFont="1" applyFill="1" applyBorder="1" applyAlignment="1">
      <alignment horizontal="center" vertical="center"/>
    </xf>
    <xf numFmtId="165" fontId="47" fillId="33" borderId="14" xfId="42" applyNumberFormat="1" applyFont="1" applyFill="1" applyBorder="1" applyAlignment="1">
      <alignment horizontal="center" vertical="center"/>
    </xf>
    <xf numFmtId="0" fontId="48" fillId="0" borderId="12" xfId="0" applyFont="1" applyBorder="1" applyAlignment="1" quotePrefix="1">
      <alignment horizontal="center" vertical="center"/>
    </xf>
    <xf numFmtId="0" fontId="48" fillId="0" borderId="11" xfId="0" applyFont="1" applyBorder="1" applyAlignment="1">
      <alignment horizontal="center" vertical="center"/>
    </xf>
    <xf numFmtId="164" fontId="48" fillId="0" borderId="11" xfId="0" applyNumberFormat="1" applyFont="1" applyBorder="1" applyAlignment="1">
      <alignment horizontal="center" vertical="center" wrapText="1"/>
    </xf>
    <xf numFmtId="0" fontId="48" fillId="0" borderId="15" xfId="0" applyFont="1" applyBorder="1" applyAlignment="1" quotePrefix="1">
      <alignment horizontal="center" vertical="center"/>
    </xf>
    <xf numFmtId="0" fontId="48" fillId="0" borderId="14" xfId="0" applyFont="1" applyBorder="1" applyAlignment="1" quotePrefix="1">
      <alignment horizontal="center" vertical="center"/>
    </xf>
    <xf numFmtId="165" fontId="46" fillId="0" borderId="13" xfId="42" applyNumberFormat="1" applyFont="1" applyBorder="1" applyAlignment="1">
      <alignment horizontal="center" vertical="center"/>
    </xf>
    <xf numFmtId="165" fontId="46" fillId="0" borderId="16" xfId="42" applyNumberFormat="1" applyFont="1" applyBorder="1" applyAlignment="1">
      <alignment horizontal="center" vertical="center"/>
    </xf>
    <xf numFmtId="0" fontId="49" fillId="0" borderId="0" xfId="0" applyFont="1" applyAlignment="1">
      <alignment/>
    </xf>
    <xf numFmtId="0" fontId="50" fillId="0" borderId="0" xfId="0" applyFont="1" applyAlignment="1">
      <alignment horizontal="center" vertical="center"/>
    </xf>
    <xf numFmtId="0" fontId="51" fillId="0" borderId="0" xfId="0" applyFont="1" applyAlignment="1">
      <alignment/>
    </xf>
    <xf numFmtId="0" fontId="50" fillId="0" borderId="0" xfId="0" applyFont="1" applyAlignment="1">
      <alignment/>
    </xf>
    <xf numFmtId="0" fontId="46" fillId="0" borderId="12" xfId="0" applyFont="1" applyBorder="1" applyAlignment="1">
      <alignment/>
    </xf>
    <xf numFmtId="0" fontId="46" fillId="0" borderId="14" xfId="0" applyFont="1" applyBorder="1" applyAlignment="1">
      <alignment/>
    </xf>
    <xf numFmtId="0" fontId="46" fillId="0" borderId="13" xfId="0" applyFont="1" applyBorder="1" applyAlignment="1">
      <alignment/>
    </xf>
    <xf numFmtId="0" fontId="46" fillId="0" borderId="16" xfId="0" applyFont="1" applyBorder="1" applyAlignment="1">
      <alignment/>
    </xf>
    <xf numFmtId="0" fontId="46" fillId="0" borderId="0" xfId="0" applyFont="1" applyAlignment="1">
      <alignment vertical="center"/>
    </xf>
    <xf numFmtId="0" fontId="50" fillId="33" borderId="17" xfId="0" applyFont="1" applyFill="1" applyBorder="1" applyAlignment="1">
      <alignment horizontal="center" vertical="center" wrapText="1"/>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164" fontId="47" fillId="0" borderId="11" xfId="0" applyNumberFormat="1" applyFont="1" applyBorder="1" applyAlignment="1">
      <alignment horizontal="center" vertical="center" wrapText="1"/>
    </xf>
    <xf numFmtId="0" fontId="47" fillId="0" borderId="18" xfId="0" applyFont="1" applyBorder="1" applyAlignment="1">
      <alignment horizontal="center" vertical="center" wrapText="1"/>
    </xf>
    <xf numFmtId="3" fontId="46" fillId="33" borderId="12" xfId="0" applyNumberFormat="1" applyFont="1" applyFill="1" applyBorder="1" applyAlignment="1">
      <alignment/>
    </xf>
    <xf numFmtId="3" fontId="46" fillId="33" borderId="13" xfId="0" applyNumberFormat="1" applyFont="1" applyFill="1" applyBorder="1" applyAlignment="1">
      <alignment/>
    </xf>
    <xf numFmtId="164" fontId="46" fillId="0" borderId="12" xfId="0" applyNumberFormat="1" applyFont="1" applyBorder="1" applyAlignment="1">
      <alignment/>
    </xf>
    <xf numFmtId="164" fontId="46" fillId="0" borderId="13" xfId="0" applyNumberFormat="1" applyFont="1" applyBorder="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46" fillId="0" borderId="15" xfId="0" applyFont="1" applyBorder="1" applyAlignment="1">
      <alignment horizontal="center" vertical="center"/>
    </xf>
    <xf numFmtId="0" fontId="46" fillId="0" borderId="19" xfId="0" applyFont="1" applyBorder="1" applyAlignment="1">
      <alignment horizontal="center" vertical="center"/>
    </xf>
    <xf numFmtId="165" fontId="46" fillId="33" borderId="12" xfId="42" applyNumberFormat="1" applyFont="1" applyFill="1" applyBorder="1" applyAlignment="1">
      <alignment/>
    </xf>
    <xf numFmtId="165" fontId="46" fillId="33" borderId="13" xfId="42" applyNumberFormat="1" applyFont="1" applyFill="1" applyBorder="1" applyAlignment="1">
      <alignment/>
    </xf>
    <xf numFmtId="0" fontId="47" fillId="0" borderId="12" xfId="0" applyFont="1" applyBorder="1" applyAlignment="1">
      <alignment horizontal="center" vertical="center"/>
    </xf>
    <xf numFmtId="0" fontId="46" fillId="0" borderId="12" xfId="0" applyFont="1" applyBorder="1" applyAlignment="1">
      <alignment horizontal="center" vertical="center"/>
    </xf>
    <xf numFmtId="164" fontId="46" fillId="0" borderId="12" xfId="0" applyNumberFormat="1" applyFont="1" applyBorder="1" applyAlignment="1">
      <alignment horizontal="center" vertical="center"/>
    </xf>
    <xf numFmtId="165" fontId="46" fillId="0" borderId="12" xfId="42" applyNumberFormat="1" applyFont="1" applyBorder="1" applyAlignment="1">
      <alignment horizontal="center" vertical="center"/>
    </xf>
    <xf numFmtId="165" fontId="46" fillId="0" borderId="14" xfId="42" applyNumberFormat="1" applyFont="1" applyBorder="1" applyAlignment="1">
      <alignment horizontal="center" vertical="center"/>
    </xf>
    <xf numFmtId="165" fontId="49" fillId="34" borderId="20" xfId="0" applyNumberFormat="1" applyFont="1" applyFill="1" applyBorder="1" applyAlignment="1">
      <alignment vertical="center"/>
    </xf>
    <xf numFmtId="0" fontId="50" fillId="34" borderId="21" xfId="0" applyFont="1" applyFill="1" applyBorder="1" applyAlignment="1">
      <alignment horizontal="center" vertical="center" wrapText="1"/>
    </xf>
    <xf numFmtId="165" fontId="51" fillId="34" borderId="17" xfId="0" applyNumberFormat="1" applyFont="1" applyFill="1" applyBorder="1" applyAlignment="1">
      <alignment horizontal="center" vertical="center"/>
    </xf>
    <xf numFmtId="0" fontId="46" fillId="33" borderId="12" xfId="0" applyFont="1" applyFill="1" applyBorder="1" applyAlignment="1">
      <alignment/>
    </xf>
    <xf numFmtId="0" fontId="46" fillId="33" borderId="13" xfId="0" applyFont="1" applyFill="1" applyBorder="1" applyAlignment="1">
      <alignment/>
    </xf>
    <xf numFmtId="165" fontId="46" fillId="0" borderId="14" xfId="42" applyNumberFormat="1" applyFont="1" applyBorder="1" applyAlignment="1">
      <alignment/>
    </xf>
    <xf numFmtId="0" fontId="47" fillId="0" borderId="12" xfId="0" applyFont="1" applyBorder="1" applyAlignment="1">
      <alignment horizontal="center" vertical="center"/>
    </xf>
    <xf numFmtId="164" fontId="46" fillId="0" borderId="12" xfId="0" applyNumberFormat="1" applyFont="1" applyBorder="1" applyAlignment="1">
      <alignment horizontal="center" vertical="center"/>
    </xf>
    <xf numFmtId="165" fontId="46" fillId="0" borderId="12" xfId="42" applyNumberFormat="1" applyFont="1" applyBorder="1" applyAlignment="1">
      <alignment horizontal="center" vertical="center"/>
    </xf>
    <xf numFmtId="0" fontId="46" fillId="0" borderId="12" xfId="0" applyFont="1" applyBorder="1" applyAlignment="1">
      <alignment horizontal="center" vertical="center"/>
    </xf>
    <xf numFmtId="0" fontId="47" fillId="0" borderId="15" xfId="0" applyFont="1" applyBorder="1" applyAlignment="1">
      <alignment horizontal="center" vertical="center"/>
    </xf>
    <xf numFmtId="0" fontId="46" fillId="0" borderId="12" xfId="0" applyFont="1" applyBorder="1" applyAlignment="1">
      <alignment horizontal="center"/>
    </xf>
    <xf numFmtId="0" fontId="47" fillId="0" borderId="19" xfId="0" applyFont="1" applyBorder="1" applyAlignment="1">
      <alignment horizontal="center" vertical="center"/>
    </xf>
    <xf numFmtId="0" fontId="46" fillId="0" borderId="13" xfId="0" applyFont="1" applyBorder="1" applyAlignment="1">
      <alignment horizontal="center"/>
    </xf>
    <xf numFmtId="0" fontId="52" fillId="0" borderId="0" xfId="0" applyFont="1" applyAlignment="1">
      <alignment horizontal="center" vertical="center"/>
    </xf>
    <xf numFmtId="165" fontId="49" fillId="34" borderId="22" xfId="0" applyNumberFormat="1" applyFont="1" applyFill="1" applyBorder="1" applyAlignment="1">
      <alignment vertical="center"/>
    </xf>
    <xf numFmtId="0" fontId="46" fillId="0" borderId="0" xfId="0" applyFont="1" applyBorder="1" applyAlignment="1">
      <alignment/>
    </xf>
    <xf numFmtId="0" fontId="49" fillId="0" borderId="0" xfId="0" applyFont="1" applyBorder="1" applyAlignment="1">
      <alignment/>
    </xf>
    <xf numFmtId="0" fontId="46" fillId="34" borderId="0" xfId="0" applyFont="1" applyFill="1" applyAlignment="1">
      <alignment vertical="center"/>
    </xf>
    <xf numFmtId="3" fontId="46" fillId="0" borderId="0" xfId="0" applyNumberFormat="1" applyFont="1" applyAlignment="1">
      <alignment vertical="center"/>
    </xf>
    <xf numFmtId="3" fontId="51" fillId="34" borderId="12" xfId="0" applyNumberFormat="1" applyFont="1" applyFill="1" applyBorder="1" applyAlignment="1">
      <alignment vertical="center"/>
    </xf>
    <xf numFmtId="165" fontId="46" fillId="0" borderId="16" xfId="42" applyNumberFormat="1" applyFont="1" applyBorder="1" applyAlignment="1">
      <alignment/>
    </xf>
    <xf numFmtId="3" fontId="46" fillId="2" borderId="12" xfId="0" applyNumberFormat="1" applyFont="1" applyFill="1" applyBorder="1" applyAlignment="1">
      <alignment/>
    </xf>
    <xf numFmtId="0" fontId="46" fillId="2" borderId="12" xfId="0" applyFont="1" applyFill="1" applyBorder="1" applyAlignment="1">
      <alignment/>
    </xf>
    <xf numFmtId="3" fontId="46" fillId="0" borderId="14" xfId="42" applyNumberFormat="1" applyFont="1" applyBorder="1" applyAlignment="1">
      <alignment/>
    </xf>
    <xf numFmtId="0" fontId="46" fillId="2" borderId="13" xfId="0" applyFont="1" applyFill="1" applyBorder="1" applyAlignment="1">
      <alignment/>
    </xf>
    <xf numFmtId="3" fontId="46" fillId="0" borderId="16" xfId="42" applyNumberFormat="1" applyFont="1" applyBorder="1" applyAlignment="1">
      <alignment/>
    </xf>
    <xf numFmtId="165" fontId="51" fillId="34" borderId="23" xfId="0" applyNumberFormat="1" applyFont="1" applyFill="1" applyBorder="1" applyAlignment="1">
      <alignment vertical="center"/>
    </xf>
    <xf numFmtId="165" fontId="51" fillId="34" borderId="22" xfId="0" applyNumberFormat="1" applyFont="1" applyFill="1" applyBorder="1" applyAlignment="1">
      <alignment vertical="center"/>
    </xf>
    <xf numFmtId="3" fontId="46" fillId="2" borderId="13" xfId="0" applyNumberFormat="1" applyFont="1" applyFill="1" applyBorder="1" applyAlignment="1">
      <alignment/>
    </xf>
    <xf numFmtId="0" fontId="47" fillId="0" borderId="12" xfId="0" applyFont="1" applyBorder="1" applyAlignment="1">
      <alignment horizontal="center" vertical="center"/>
    </xf>
    <xf numFmtId="165" fontId="46" fillId="0" borderId="14" xfId="42" applyNumberFormat="1" applyFont="1" applyBorder="1" applyAlignment="1">
      <alignment horizontal="center" vertical="center"/>
    </xf>
    <xf numFmtId="165" fontId="46" fillId="0" borderId="12" xfId="42" applyNumberFormat="1" applyFont="1" applyBorder="1" applyAlignment="1">
      <alignment horizontal="center" vertical="center"/>
    </xf>
    <xf numFmtId="0" fontId="46" fillId="0" borderId="12" xfId="0" applyFont="1" applyBorder="1" applyAlignment="1">
      <alignment horizontal="center" vertical="center"/>
    </xf>
    <xf numFmtId="164" fontId="46" fillId="0" borderId="12" xfId="0" applyNumberFormat="1" applyFont="1" applyBorder="1" applyAlignment="1">
      <alignment horizontal="center" vertical="center"/>
    </xf>
    <xf numFmtId="0" fontId="4" fillId="0" borderId="18" xfId="0" applyFont="1" applyBorder="1" applyAlignment="1">
      <alignment horizontal="center" vertical="center" wrapText="1"/>
    </xf>
    <xf numFmtId="0" fontId="47" fillId="0" borderId="15" xfId="0" applyFont="1" applyBorder="1" applyAlignment="1">
      <alignment horizontal="center" vertical="center"/>
    </xf>
    <xf numFmtId="0" fontId="47" fillId="0" borderId="19" xfId="0" applyFont="1" applyBorder="1" applyAlignment="1">
      <alignment horizontal="center" vertical="center"/>
    </xf>
    <xf numFmtId="0" fontId="52" fillId="0" borderId="0" xfId="0" applyFont="1" applyAlignment="1">
      <alignment horizontal="center" vertical="center"/>
    </xf>
    <xf numFmtId="0" fontId="47" fillId="0" borderId="12" xfId="0" applyFont="1" applyBorder="1" applyAlignment="1">
      <alignment horizontal="center" vertical="center"/>
    </xf>
    <xf numFmtId="165" fontId="46" fillId="0" borderId="14" xfId="42" applyNumberFormat="1" applyFont="1" applyBorder="1" applyAlignment="1">
      <alignment horizontal="center" vertical="center"/>
    </xf>
    <xf numFmtId="165" fontId="46" fillId="0" borderId="12" xfId="42" applyNumberFormat="1" applyFont="1" applyBorder="1" applyAlignment="1">
      <alignment horizontal="center" vertical="center"/>
    </xf>
    <xf numFmtId="0" fontId="46" fillId="0" borderId="12" xfId="0" applyFont="1" applyBorder="1" applyAlignment="1">
      <alignment horizontal="center" vertical="center"/>
    </xf>
    <xf numFmtId="164" fontId="46" fillId="0" borderId="12" xfId="0" applyNumberFormat="1" applyFont="1" applyBorder="1" applyAlignment="1">
      <alignment horizontal="center" vertical="center"/>
    </xf>
    <xf numFmtId="0" fontId="47" fillId="0" borderId="15" xfId="0" applyFont="1" applyBorder="1" applyAlignment="1">
      <alignment horizontal="center" vertical="center"/>
    </xf>
    <xf numFmtId="0" fontId="47" fillId="0" borderId="12" xfId="0" applyFont="1" applyBorder="1" applyAlignment="1">
      <alignment horizontal="center" vertical="center"/>
    </xf>
    <xf numFmtId="0" fontId="46" fillId="0" borderId="12" xfId="0" applyFont="1" applyBorder="1" applyAlignment="1" quotePrefix="1">
      <alignment horizontal="left" vertical="center" wrapText="1"/>
    </xf>
    <xf numFmtId="0" fontId="46" fillId="0" borderId="12" xfId="0" applyFont="1" applyBorder="1" applyAlignment="1">
      <alignment horizontal="left" vertical="center"/>
    </xf>
    <xf numFmtId="0" fontId="53" fillId="0" borderId="0" xfId="0" applyFont="1" applyAlignment="1">
      <alignment horizontal="center" vertical="center"/>
    </xf>
    <xf numFmtId="0" fontId="54" fillId="0" borderId="0" xfId="0" applyFont="1" applyAlignment="1">
      <alignment horizontal="center" vertical="center"/>
    </xf>
    <xf numFmtId="0" fontId="51" fillId="34" borderId="0" xfId="0" applyFont="1" applyFill="1" applyAlignment="1">
      <alignment horizontal="center" vertical="center"/>
    </xf>
    <xf numFmtId="165" fontId="46" fillId="0" borderId="12" xfId="42" applyNumberFormat="1" applyFont="1" applyBorder="1" applyAlignment="1">
      <alignment horizontal="center" vertical="center"/>
    </xf>
    <xf numFmtId="0" fontId="46" fillId="0" borderId="12" xfId="0" applyFont="1" applyBorder="1" applyAlignment="1">
      <alignment horizontal="center" vertical="center"/>
    </xf>
    <xf numFmtId="0" fontId="47" fillId="0" borderId="12" xfId="0" applyFont="1" applyBorder="1" applyAlignment="1">
      <alignment horizontal="center" vertical="center" wrapText="1"/>
    </xf>
    <xf numFmtId="165" fontId="46" fillId="0" borderId="14" xfId="42" applyNumberFormat="1" applyFont="1" applyBorder="1" applyAlignment="1">
      <alignment horizontal="center" vertical="center"/>
    </xf>
    <xf numFmtId="164" fontId="46" fillId="0" borderId="12" xfId="0" applyNumberFormat="1" applyFont="1" applyBorder="1" applyAlignment="1">
      <alignment horizontal="center" vertical="center"/>
    </xf>
    <xf numFmtId="0" fontId="46" fillId="0" borderId="12" xfId="0" applyFont="1" applyBorder="1" applyAlignment="1" quotePrefix="1">
      <alignment horizontal="left" vertical="center"/>
    </xf>
    <xf numFmtId="0" fontId="52" fillId="0" borderId="0" xfId="0" applyFont="1" applyAlignment="1">
      <alignment horizontal="center" vertical="center"/>
    </xf>
    <xf numFmtId="0" fontId="54" fillId="33" borderId="0" xfId="0" applyFont="1" applyFill="1" applyAlignment="1">
      <alignment horizontal="center" vertical="center"/>
    </xf>
    <xf numFmtId="0" fontId="55" fillId="0" borderId="0" xfId="0" applyFont="1" applyAlignment="1">
      <alignment horizontal="center" vertical="center"/>
    </xf>
    <xf numFmtId="0" fontId="51" fillId="33" borderId="0" xfId="0" applyFont="1" applyFill="1" applyAlignment="1">
      <alignment horizontal="center" vertical="center"/>
    </xf>
    <xf numFmtId="0" fontId="47" fillId="0" borderId="19" xfId="0" applyFont="1" applyBorder="1" applyAlignment="1">
      <alignment horizontal="center" vertical="center"/>
    </xf>
    <xf numFmtId="0" fontId="47" fillId="0" borderId="13" xfId="0" applyFont="1" applyBorder="1" applyAlignment="1">
      <alignment horizontal="center" vertical="center" wrapText="1"/>
    </xf>
    <xf numFmtId="0" fontId="46" fillId="0" borderId="12" xfId="0" applyFont="1" applyBorder="1" applyAlignment="1" quotePrefix="1">
      <alignment horizontal="left" vertical="top" wrapText="1"/>
    </xf>
    <xf numFmtId="0" fontId="46" fillId="0" borderId="12" xfId="0" applyFont="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68"/>
  <sheetViews>
    <sheetView tabSelected="1" zoomScale="80" zoomScaleNormal="80" zoomScalePageLayoutView="0" workbookViewId="0" topLeftCell="B1">
      <selection activeCell="B2" sqref="B2:I2"/>
    </sheetView>
  </sheetViews>
  <sheetFormatPr defaultColWidth="8.796875" defaultRowHeight="20.25" customHeight="1"/>
  <cols>
    <col min="1" max="1" width="11.5" style="21" hidden="1" customWidth="1"/>
    <col min="2" max="2" width="5.19921875" style="4" customWidth="1"/>
    <col min="3" max="3" width="9" style="4" customWidth="1"/>
    <col min="4" max="4" width="31.3984375" style="1" customWidth="1"/>
    <col min="5" max="5" width="9" style="1" customWidth="1"/>
    <col min="6" max="6" width="8.09765625" style="2" customWidth="1"/>
    <col min="7" max="8" width="10.09765625" style="1" bestFit="1" customWidth="1"/>
    <col min="9" max="9" width="10.09765625" style="1" customWidth="1"/>
    <col min="10" max="12" width="9.5" style="21" hidden="1" customWidth="1"/>
    <col min="13" max="13" width="2.69921875" style="1" customWidth="1"/>
    <col min="14" max="14" width="11.5" style="29" customWidth="1"/>
    <col min="15" max="16384" width="9" style="1" customWidth="1"/>
  </cols>
  <sheetData>
    <row r="1" spans="2:9" ht="23.25" customHeight="1">
      <c r="B1" s="99" t="s">
        <v>85</v>
      </c>
      <c r="C1" s="99"/>
      <c r="D1" s="99"/>
      <c r="E1" s="99"/>
      <c r="F1" s="99"/>
      <c r="G1" s="99"/>
      <c r="H1" s="99"/>
      <c r="I1" s="99"/>
    </row>
    <row r="2" spans="2:9" ht="23.25" customHeight="1">
      <c r="B2" s="100" t="s">
        <v>335</v>
      </c>
      <c r="C2" s="100"/>
      <c r="D2" s="100"/>
      <c r="E2" s="100"/>
      <c r="F2" s="100"/>
      <c r="G2" s="100"/>
      <c r="H2" s="100"/>
      <c r="I2" s="100"/>
    </row>
    <row r="3" spans="2:9" ht="23.25" customHeight="1">
      <c r="B3" s="100" t="s">
        <v>321</v>
      </c>
      <c r="C3" s="100"/>
      <c r="D3" s="100"/>
      <c r="E3" s="100"/>
      <c r="F3" s="100"/>
      <c r="G3" s="100"/>
      <c r="H3" s="100"/>
      <c r="I3" s="100"/>
    </row>
    <row r="4" spans="2:9" ht="23.25" customHeight="1">
      <c r="B4" s="101" t="s">
        <v>86</v>
      </c>
      <c r="C4" s="101"/>
      <c r="D4" s="101"/>
      <c r="E4" s="101"/>
      <c r="F4" s="101"/>
      <c r="G4" s="101"/>
      <c r="H4" s="101"/>
      <c r="I4" s="101"/>
    </row>
    <row r="5" ht="9.75" customHeight="1" thickBot="1"/>
    <row r="6" spans="1:14" s="7" customFormat="1" ht="76.5" customHeight="1">
      <c r="A6" s="22"/>
      <c r="B6" s="5" t="s">
        <v>0</v>
      </c>
      <c r="C6" s="6" t="s">
        <v>83</v>
      </c>
      <c r="D6" s="15" t="s">
        <v>2</v>
      </c>
      <c r="E6" s="6" t="s">
        <v>84</v>
      </c>
      <c r="F6" s="16" t="s">
        <v>62</v>
      </c>
      <c r="G6" s="6" t="s">
        <v>322</v>
      </c>
      <c r="H6" s="6" t="s">
        <v>323</v>
      </c>
      <c r="I6" s="86" t="s">
        <v>324</v>
      </c>
      <c r="J6" s="22"/>
      <c r="K6" s="22"/>
      <c r="L6" s="22"/>
      <c r="N6" s="52" t="s">
        <v>267</v>
      </c>
    </row>
    <row r="7" spans="1:14" s="7" customFormat="1" ht="23.25" customHeight="1">
      <c r="A7" s="22"/>
      <c r="B7" s="17" t="s">
        <v>3</v>
      </c>
      <c r="C7" s="14" t="s">
        <v>4</v>
      </c>
      <c r="D7" s="14" t="s">
        <v>5</v>
      </c>
      <c r="E7" s="14" t="s">
        <v>6</v>
      </c>
      <c r="F7" s="14" t="s">
        <v>7</v>
      </c>
      <c r="G7" s="14" t="s">
        <v>8</v>
      </c>
      <c r="H7" s="14" t="s">
        <v>9</v>
      </c>
      <c r="I7" s="18" t="s">
        <v>75</v>
      </c>
      <c r="J7" s="22"/>
      <c r="K7" s="22"/>
      <c r="L7" s="22"/>
      <c r="N7" s="53" t="s">
        <v>268</v>
      </c>
    </row>
    <row r="8" spans="1:14" s="7" customFormat="1" ht="53.25" customHeight="1">
      <c r="A8" s="22"/>
      <c r="B8" s="17" t="s">
        <v>1</v>
      </c>
      <c r="C8" s="8" t="s">
        <v>81</v>
      </c>
      <c r="D8" s="14" t="s">
        <v>349</v>
      </c>
      <c r="E8" s="14"/>
      <c r="F8" s="14"/>
      <c r="G8" s="14">
        <v>1</v>
      </c>
      <c r="H8" s="14">
        <v>2</v>
      </c>
      <c r="I8" s="18">
        <v>3</v>
      </c>
      <c r="J8" s="22"/>
      <c r="K8" s="22"/>
      <c r="L8" s="22"/>
      <c r="N8" s="30">
        <v>1</v>
      </c>
    </row>
    <row r="9" spans="1:14" ht="23.25" customHeight="1">
      <c r="A9" s="21" t="s">
        <v>87</v>
      </c>
      <c r="B9" s="95">
        <v>1</v>
      </c>
      <c r="C9" s="96" t="s">
        <v>340</v>
      </c>
      <c r="D9" s="97" t="s">
        <v>341</v>
      </c>
      <c r="E9" s="47" t="s">
        <v>10</v>
      </c>
      <c r="F9" s="48">
        <v>1</v>
      </c>
      <c r="G9" s="49">
        <f>G$13*$F9/$F$13</f>
        <v>158090.7894736842</v>
      </c>
      <c r="H9" s="49">
        <f aca="true" t="shared" si="0" ref="H9:I18">H$13*$F9/$F$13</f>
        <v>150418.42105263157</v>
      </c>
      <c r="I9" s="50">
        <f t="shared" si="0"/>
        <v>140225</v>
      </c>
      <c r="N9" s="51">
        <f>ROUND(IF($N$8=1,$G9,IF($N$8=2,$H9,IF($N$8=3,$I9,IF($N$8=4,$J9,IF($N$8=5,$K9,IF($N$8=6,$L9)))))),1)</f>
        <v>158090.8</v>
      </c>
    </row>
    <row r="10" spans="1:14" ht="23.25" customHeight="1">
      <c r="A10" s="21" t="s">
        <v>88</v>
      </c>
      <c r="B10" s="95"/>
      <c r="C10" s="96"/>
      <c r="D10" s="98"/>
      <c r="E10" s="47" t="s">
        <v>11</v>
      </c>
      <c r="F10" s="48">
        <v>1.18</v>
      </c>
      <c r="G10" s="49">
        <f>G$13*$F10/$F$13</f>
        <v>186547.1315789474</v>
      </c>
      <c r="H10" s="49">
        <f t="shared" si="0"/>
        <v>177493.73684210525</v>
      </c>
      <c r="I10" s="50">
        <f t="shared" si="0"/>
        <v>165465.5</v>
      </c>
      <c r="N10" s="51">
        <f aca="true" t="shared" si="1" ref="N10:N48">ROUND(IF($N$8=1,$G10,IF($N$8=2,$H10,IF($N$8=3,$I10,IF($N$8=4,$J10,IF($N$8=5,$K10,IF($N$8=6,$L10)))))),1)</f>
        <v>186547.1</v>
      </c>
    </row>
    <row r="11" spans="1:14" ht="23.25" customHeight="1">
      <c r="A11" s="21" t="s">
        <v>89</v>
      </c>
      <c r="B11" s="95"/>
      <c r="C11" s="96"/>
      <c r="D11" s="98"/>
      <c r="E11" s="47" t="s">
        <v>12</v>
      </c>
      <c r="F11" s="48">
        <v>1.285</v>
      </c>
      <c r="G11" s="49">
        <f>G$13*$F11/$F$13</f>
        <v>203146.6644736842</v>
      </c>
      <c r="H11" s="49">
        <f t="shared" si="0"/>
        <v>193287.67105263157</v>
      </c>
      <c r="I11" s="50">
        <f t="shared" si="0"/>
        <v>180189.12499999997</v>
      </c>
      <c r="N11" s="51">
        <f t="shared" si="1"/>
        <v>203146.7</v>
      </c>
    </row>
    <row r="12" spans="1:14" ht="23.25" customHeight="1">
      <c r="A12" s="21" t="s">
        <v>90</v>
      </c>
      <c r="B12" s="95"/>
      <c r="C12" s="96"/>
      <c r="D12" s="98"/>
      <c r="E12" s="47" t="s">
        <v>13</v>
      </c>
      <c r="F12" s="48">
        <v>1.39</v>
      </c>
      <c r="G12" s="49">
        <f>G$13*$F12/$F$13</f>
        <v>219746.19736842104</v>
      </c>
      <c r="H12" s="49">
        <f t="shared" si="0"/>
        <v>209081.60526315786</v>
      </c>
      <c r="I12" s="50">
        <f t="shared" si="0"/>
        <v>194912.75</v>
      </c>
      <c r="N12" s="51">
        <f t="shared" si="1"/>
        <v>219746.2</v>
      </c>
    </row>
    <row r="13" spans="1:14" s="3" customFormat="1" ht="23.25" customHeight="1">
      <c r="A13" s="23" t="s">
        <v>91</v>
      </c>
      <c r="B13" s="95"/>
      <c r="C13" s="96"/>
      <c r="D13" s="98"/>
      <c r="E13" s="46" t="s">
        <v>14</v>
      </c>
      <c r="F13" s="9">
        <v>1.52</v>
      </c>
      <c r="G13" s="12">
        <v>240298</v>
      </c>
      <c r="H13" s="12">
        <v>228636</v>
      </c>
      <c r="I13" s="13">
        <v>213142</v>
      </c>
      <c r="J13" s="23"/>
      <c r="K13" s="23"/>
      <c r="L13" s="23"/>
      <c r="N13" s="51">
        <f t="shared" si="1"/>
        <v>240298</v>
      </c>
    </row>
    <row r="14" spans="1:14" ht="23.25" customHeight="1">
      <c r="A14" s="21" t="s">
        <v>92</v>
      </c>
      <c r="B14" s="95"/>
      <c r="C14" s="96"/>
      <c r="D14" s="98"/>
      <c r="E14" s="47" t="s">
        <v>15</v>
      </c>
      <c r="F14" s="48">
        <v>1.65</v>
      </c>
      <c r="G14" s="49">
        <f>G$13*$F14/$F$13</f>
        <v>260849.8026315789</v>
      </c>
      <c r="H14" s="49">
        <f t="shared" si="0"/>
        <v>248190.39473684208</v>
      </c>
      <c r="I14" s="50">
        <f t="shared" si="0"/>
        <v>231371.25</v>
      </c>
      <c r="N14" s="51">
        <f t="shared" si="1"/>
        <v>260849.8</v>
      </c>
    </row>
    <row r="15" spans="1:14" ht="23.25" customHeight="1">
      <c r="A15" s="21" t="s">
        <v>93</v>
      </c>
      <c r="B15" s="95"/>
      <c r="C15" s="96"/>
      <c r="D15" s="98"/>
      <c r="E15" s="47" t="s">
        <v>16</v>
      </c>
      <c r="F15" s="48">
        <v>1.795</v>
      </c>
      <c r="G15" s="49">
        <f>G$13*$F15/$F$13</f>
        <v>283772.96710526315</v>
      </c>
      <c r="H15" s="49">
        <f t="shared" si="0"/>
        <v>270001.06578947365</v>
      </c>
      <c r="I15" s="50">
        <f t="shared" si="0"/>
        <v>251703.875</v>
      </c>
      <c r="N15" s="51">
        <f t="shared" si="1"/>
        <v>283773</v>
      </c>
    </row>
    <row r="16" spans="1:14" ht="23.25" customHeight="1">
      <c r="A16" s="21" t="s">
        <v>94</v>
      </c>
      <c r="B16" s="95"/>
      <c r="C16" s="96"/>
      <c r="D16" s="98"/>
      <c r="E16" s="47" t="s">
        <v>17</v>
      </c>
      <c r="F16" s="48">
        <v>1.94</v>
      </c>
      <c r="G16" s="49">
        <f>G$13*$F16/$F$13</f>
        <v>306696.13157894736</v>
      </c>
      <c r="H16" s="49">
        <f t="shared" si="0"/>
        <v>291811.7368421052</v>
      </c>
      <c r="I16" s="50">
        <f t="shared" si="0"/>
        <v>272036.5</v>
      </c>
      <c r="N16" s="51">
        <f t="shared" si="1"/>
        <v>306696.1</v>
      </c>
    </row>
    <row r="17" spans="1:14" ht="23.25" customHeight="1">
      <c r="A17" s="21" t="s">
        <v>95</v>
      </c>
      <c r="B17" s="95"/>
      <c r="C17" s="96"/>
      <c r="D17" s="98"/>
      <c r="E17" s="47" t="s">
        <v>18</v>
      </c>
      <c r="F17" s="48">
        <v>2.3</v>
      </c>
      <c r="G17" s="49">
        <f>G$13*$F17/$F$13</f>
        <v>363608.8157894736</v>
      </c>
      <c r="H17" s="49">
        <f t="shared" si="0"/>
        <v>345962.3684210526</v>
      </c>
      <c r="I17" s="50">
        <f t="shared" si="0"/>
        <v>322517.5</v>
      </c>
      <c r="N17" s="51">
        <f t="shared" si="1"/>
        <v>363608.8</v>
      </c>
    </row>
    <row r="18" spans="1:14" ht="23.25" customHeight="1">
      <c r="A18" s="21" t="s">
        <v>96</v>
      </c>
      <c r="B18" s="95"/>
      <c r="C18" s="96"/>
      <c r="D18" s="98"/>
      <c r="E18" s="47" t="s">
        <v>19</v>
      </c>
      <c r="F18" s="48">
        <v>2.71</v>
      </c>
      <c r="G18" s="49">
        <f>G$13*$F18/$F$13</f>
        <v>428426.03947368416</v>
      </c>
      <c r="H18" s="49">
        <f t="shared" si="0"/>
        <v>407633.9210526315</v>
      </c>
      <c r="I18" s="50">
        <f t="shared" si="0"/>
        <v>380009.74999999994</v>
      </c>
      <c r="N18" s="51">
        <f t="shared" si="1"/>
        <v>428426</v>
      </c>
    </row>
    <row r="19" spans="1:14" ht="23.25" customHeight="1">
      <c r="A19" s="21" t="s">
        <v>106</v>
      </c>
      <c r="B19" s="95">
        <v>2</v>
      </c>
      <c r="C19" s="96" t="s">
        <v>342</v>
      </c>
      <c r="D19" s="97" t="s">
        <v>343</v>
      </c>
      <c r="E19" s="47" t="s">
        <v>10</v>
      </c>
      <c r="F19" s="48">
        <v>1</v>
      </c>
      <c r="G19" s="49">
        <f>G$23*$F19/$F$23</f>
        <v>158090.7894736842</v>
      </c>
      <c r="H19" s="49">
        <f aca="true" t="shared" si="2" ref="H19:I22">H$23*$F19/$F$23</f>
        <v>150418.42105263157</v>
      </c>
      <c r="I19" s="50">
        <f t="shared" si="2"/>
        <v>140225</v>
      </c>
      <c r="N19" s="51">
        <f t="shared" si="1"/>
        <v>158090.8</v>
      </c>
    </row>
    <row r="20" spans="1:14" ht="23.25" customHeight="1">
      <c r="A20" s="21" t="s">
        <v>97</v>
      </c>
      <c r="B20" s="95"/>
      <c r="C20" s="96"/>
      <c r="D20" s="98"/>
      <c r="E20" s="47" t="s">
        <v>11</v>
      </c>
      <c r="F20" s="48">
        <v>1.18</v>
      </c>
      <c r="G20" s="49">
        <f>G$23*$F20/$F$23</f>
        <v>186547.1315789474</v>
      </c>
      <c r="H20" s="49">
        <f t="shared" si="2"/>
        <v>177493.73684210525</v>
      </c>
      <c r="I20" s="50">
        <f t="shared" si="2"/>
        <v>165465.5</v>
      </c>
      <c r="N20" s="51">
        <f t="shared" si="1"/>
        <v>186547.1</v>
      </c>
    </row>
    <row r="21" spans="1:14" ht="23.25" customHeight="1">
      <c r="A21" s="21" t="s">
        <v>98</v>
      </c>
      <c r="B21" s="95"/>
      <c r="C21" s="96"/>
      <c r="D21" s="98"/>
      <c r="E21" s="47" t="s">
        <v>12</v>
      </c>
      <c r="F21" s="48">
        <v>1.285</v>
      </c>
      <c r="G21" s="49">
        <f>G$23*$F21/$F$23</f>
        <v>203146.6644736842</v>
      </c>
      <c r="H21" s="49">
        <f t="shared" si="2"/>
        <v>193287.67105263157</v>
      </c>
      <c r="I21" s="50">
        <f t="shared" si="2"/>
        <v>180189.12499999997</v>
      </c>
      <c r="N21" s="51">
        <f t="shared" si="1"/>
        <v>203146.7</v>
      </c>
    </row>
    <row r="22" spans="1:14" ht="23.25" customHeight="1">
      <c r="A22" s="21" t="s">
        <v>99</v>
      </c>
      <c r="B22" s="95"/>
      <c r="C22" s="96"/>
      <c r="D22" s="98"/>
      <c r="E22" s="47" t="s">
        <v>13</v>
      </c>
      <c r="F22" s="48">
        <v>1.39</v>
      </c>
      <c r="G22" s="49">
        <f>G$23*$F22/$F$23</f>
        <v>219746.19736842104</v>
      </c>
      <c r="H22" s="49">
        <f t="shared" si="2"/>
        <v>209081.60526315786</v>
      </c>
      <c r="I22" s="50">
        <f t="shared" si="2"/>
        <v>194912.75</v>
      </c>
      <c r="N22" s="51">
        <f t="shared" si="1"/>
        <v>219746.2</v>
      </c>
    </row>
    <row r="23" spans="1:14" s="3" customFormat="1" ht="23.25" customHeight="1">
      <c r="A23" s="23" t="s">
        <v>100</v>
      </c>
      <c r="B23" s="95"/>
      <c r="C23" s="96"/>
      <c r="D23" s="98"/>
      <c r="E23" s="46" t="s">
        <v>14</v>
      </c>
      <c r="F23" s="9">
        <v>1.52</v>
      </c>
      <c r="G23" s="12">
        <f>(Gia_nc_TT15!G23+Gia_nc_TT15!G33+Gia_nc_TT15!G43+Gia_nc_TT15!G53+Gia_nc_TT15!G121)/5</f>
        <v>240298</v>
      </c>
      <c r="H23" s="12">
        <f>(Gia_nc_TT15!H23+Gia_nc_TT15!H33+Gia_nc_TT15!H43+Gia_nc_TT15!H53+Gia_nc_TT15!H121)/5</f>
        <v>228636</v>
      </c>
      <c r="I23" s="12">
        <f>(Gia_nc_TT15!I23+Gia_nc_TT15!I33+Gia_nc_TT15!I43+Gia_nc_TT15!I53+Gia_nc_TT15!I121)/5</f>
        <v>213142</v>
      </c>
      <c r="J23" s="23"/>
      <c r="K23" s="23"/>
      <c r="L23" s="23"/>
      <c r="N23" s="51">
        <f t="shared" si="1"/>
        <v>240298</v>
      </c>
    </row>
    <row r="24" spans="1:14" ht="23.25" customHeight="1">
      <c r="A24" s="21" t="s">
        <v>101</v>
      </c>
      <c r="B24" s="95"/>
      <c r="C24" s="96"/>
      <c r="D24" s="98"/>
      <c r="E24" s="47" t="s">
        <v>15</v>
      </c>
      <c r="F24" s="48">
        <v>1.65</v>
      </c>
      <c r="G24" s="49">
        <f aca="true" t="shared" si="3" ref="G24:I28">G$23*$F24/$F$23</f>
        <v>260849.8026315789</v>
      </c>
      <c r="H24" s="49">
        <f t="shared" si="3"/>
        <v>248190.39473684208</v>
      </c>
      <c r="I24" s="50">
        <f t="shared" si="3"/>
        <v>231371.25</v>
      </c>
      <c r="N24" s="51">
        <f t="shared" si="1"/>
        <v>260849.8</v>
      </c>
    </row>
    <row r="25" spans="1:14" ht="23.25" customHeight="1">
      <c r="A25" s="21" t="s">
        <v>102</v>
      </c>
      <c r="B25" s="95"/>
      <c r="C25" s="96"/>
      <c r="D25" s="98"/>
      <c r="E25" s="47" t="s">
        <v>16</v>
      </c>
      <c r="F25" s="48">
        <v>1.795</v>
      </c>
      <c r="G25" s="49">
        <f t="shared" si="3"/>
        <v>283772.96710526315</v>
      </c>
      <c r="H25" s="49">
        <f t="shared" si="3"/>
        <v>270001.06578947365</v>
      </c>
      <c r="I25" s="50">
        <f t="shared" si="3"/>
        <v>251703.875</v>
      </c>
      <c r="N25" s="51">
        <f t="shared" si="1"/>
        <v>283773</v>
      </c>
    </row>
    <row r="26" spans="1:14" ht="23.25" customHeight="1">
      <c r="A26" s="21" t="s">
        <v>103</v>
      </c>
      <c r="B26" s="95"/>
      <c r="C26" s="96"/>
      <c r="D26" s="98"/>
      <c r="E26" s="47" t="s">
        <v>17</v>
      </c>
      <c r="F26" s="48">
        <v>1.94</v>
      </c>
      <c r="G26" s="49">
        <f t="shared" si="3"/>
        <v>306696.13157894736</v>
      </c>
      <c r="H26" s="49">
        <f t="shared" si="3"/>
        <v>291811.7368421052</v>
      </c>
      <c r="I26" s="50">
        <f t="shared" si="3"/>
        <v>272036.5</v>
      </c>
      <c r="N26" s="51">
        <f t="shared" si="1"/>
        <v>306696.1</v>
      </c>
    </row>
    <row r="27" spans="1:14" ht="23.25" customHeight="1">
      <c r="A27" s="21" t="s">
        <v>104</v>
      </c>
      <c r="B27" s="95"/>
      <c r="C27" s="96"/>
      <c r="D27" s="98"/>
      <c r="E27" s="47" t="s">
        <v>18</v>
      </c>
      <c r="F27" s="48">
        <v>2.3</v>
      </c>
      <c r="G27" s="49">
        <f t="shared" si="3"/>
        <v>363608.8157894736</v>
      </c>
      <c r="H27" s="49">
        <f t="shared" si="3"/>
        <v>345962.3684210526</v>
      </c>
      <c r="I27" s="50">
        <f t="shared" si="3"/>
        <v>322517.5</v>
      </c>
      <c r="N27" s="51">
        <f t="shared" si="1"/>
        <v>363608.8</v>
      </c>
    </row>
    <row r="28" spans="1:14" ht="23.25" customHeight="1">
      <c r="A28" s="21" t="s">
        <v>105</v>
      </c>
      <c r="B28" s="95"/>
      <c r="C28" s="96"/>
      <c r="D28" s="98"/>
      <c r="E28" s="47" t="s">
        <v>19</v>
      </c>
      <c r="F28" s="48">
        <v>2.71</v>
      </c>
      <c r="G28" s="49">
        <f t="shared" si="3"/>
        <v>428426.03947368416</v>
      </c>
      <c r="H28" s="49">
        <f t="shared" si="3"/>
        <v>407633.9210526315</v>
      </c>
      <c r="I28" s="50">
        <f t="shared" si="3"/>
        <v>380009.74999999994</v>
      </c>
      <c r="N28" s="51">
        <f t="shared" si="1"/>
        <v>428426</v>
      </c>
    </row>
    <row r="29" spans="1:14" ht="23.25" customHeight="1">
      <c r="A29" s="21" t="s">
        <v>107</v>
      </c>
      <c r="B29" s="95">
        <v>3</v>
      </c>
      <c r="C29" s="96" t="s">
        <v>344</v>
      </c>
      <c r="D29" s="97" t="s">
        <v>345</v>
      </c>
      <c r="E29" s="47" t="s">
        <v>10</v>
      </c>
      <c r="F29" s="48">
        <v>1</v>
      </c>
      <c r="G29" s="49">
        <f>G$33*$F29/$F$33</f>
        <v>158090.7894736842</v>
      </c>
      <c r="H29" s="49">
        <f aca="true" t="shared" si="4" ref="H29:I32">H$33*$F29/$F$33</f>
        <v>150418.42105263157</v>
      </c>
      <c r="I29" s="50">
        <f t="shared" si="4"/>
        <v>140225</v>
      </c>
      <c r="N29" s="51">
        <f t="shared" si="1"/>
        <v>158090.8</v>
      </c>
    </row>
    <row r="30" spans="1:14" ht="23.25" customHeight="1">
      <c r="A30" s="21" t="s">
        <v>108</v>
      </c>
      <c r="B30" s="95"/>
      <c r="C30" s="96"/>
      <c r="D30" s="98"/>
      <c r="E30" s="47" t="s">
        <v>11</v>
      </c>
      <c r="F30" s="48">
        <v>1.18</v>
      </c>
      <c r="G30" s="49">
        <f>G$33*$F30/$F$33</f>
        <v>186547.1315789474</v>
      </c>
      <c r="H30" s="49">
        <f t="shared" si="4"/>
        <v>177493.73684210525</v>
      </c>
      <c r="I30" s="50">
        <f t="shared" si="4"/>
        <v>165465.5</v>
      </c>
      <c r="N30" s="51">
        <f t="shared" si="1"/>
        <v>186547.1</v>
      </c>
    </row>
    <row r="31" spans="1:14" ht="23.25" customHeight="1">
      <c r="A31" s="21" t="s">
        <v>109</v>
      </c>
      <c r="B31" s="95"/>
      <c r="C31" s="96"/>
      <c r="D31" s="98"/>
      <c r="E31" s="47" t="s">
        <v>12</v>
      </c>
      <c r="F31" s="48">
        <v>1.285</v>
      </c>
      <c r="G31" s="49">
        <f>G$33*$F31/$F$33</f>
        <v>203146.6644736842</v>
      </c>
      <c r="H31" s="49">
        <f t="shared" si="4"/>
        <v>193287.67105263157</v>
      </c>
      <c r="I31" s="50">
        <f t="shared" si="4"/>
        <v>180189.12499999997</v>
      </c>
      <c r="N31" s="51">
        <f t="shared" si="1"/>
        <v>203146.7</v>
      </c>
    </row>
    <row r="32" spans="1:14" ht="23.25" customHeight="1">
      <c r="A32" s="21" t="s">
        <v>110</v>
      </c>
      <c r="B32" s="95"/>
      <c r="C32" s="96"/>
      <c r="D32" s="98"/>
      <c r="E32" s="47" t="s">
        <v>13</v>
      </c>
      <c r="F32" s="48">
        <v>1.39</v>
      </c>
      <c r="G32" s="49">
        <f>G$33*$F32/$F$33</f>
        <v>219746.19736842104</v>
      </c>
      <c r="H32" s="49">
        <f t="shared" si="4"/>
        <v>209081.60526315786</v>
      </c>
      <c r="I32" s="50">
        <f t="shared" si="4"/>
        <v>194912.75</v>
      </c>
      <c r="N32" s="51">
        <f t="shared" si="1"/>
        <v>219746.2</v>
      </c>
    </row>
    <row r="33" spans="1:14" s="3" customFormat="1" ht="23.25" customHeight="1">
      <c r="A33" s="23" t="s">
        <v>111</v>
      </c>
      <c r="B33" s="95"/>
      <c r="C33" s="96"/>
      <c r="D33" s="98"/>
      <c r="E33" s="46" t="s">
        <v>14</v>
      </c>
      <c r="F33" s="9">
        <v>1.52</v>
      </c>
      <c r="G33" s="12">
        <f>Gia_nc_TT15!G63</f>
        <v>240298</v>
      </c>
      <c r="H33" s="12">
        <f>Gia_nc_TT15!H63</f>
        <v>228636</v>
      </c>
      <c r="I33" s="12">
        <f>Gia_nc_TT15!I63</f>
        <v>213142</v>
      </c>
      <c r="J33" s="23"/>
      <c r="K33" s="23"/>
      <c r="L33" s="23"/>
      <c r="N33" s="51">
        <f t="shared" si="1"/>
        <v>240298</v>
      </c>
    </row>
    <row r="34" spans="1:14" ht="23.25" customHeight="1">
      <c r="A34" s="21" t="s">
        <v>112</v>
      </c>
      <c r="B34" s="95"/>
      <c r="C34" s="96"/>
      <c r="D34" s="98"/>
      <c r="E34" s="47" t="s">
        <v>15</v>
      </c>
      <c r="F34" s="48">
        <v>1.65</v>
      </c>
      <c r="G34" s="49">
        <f aca="true" t="shared" si="5" ref="G34:I38">G$33*$F34/$F$33</f>
        <v>260849.8026315789</v>
      </c>
      <c r="H34" s="49">
        <f t="shared" si="5"/>
        <v>248190.39473684208</v>
      </c>
      <c r="I34" s="50">
        <f t="shared" si="5"/>
        <v>231371.25</v>
      </c>
      <c r="N34" s="51">
        <f t="shared" si="1"/>
        <v>260849.8</v>
      </c>
    </row>
    <row r="35" spans="1:14" ht="23.25" customHeight="1">
      <c r="A35" s="21" t="s">
        <v>113</v>
      </c>
      <c r="B35" s="95"/>
      <c r="C35" s="96"/>
      <c r="D35" s="98"/>
      <c r="E35" s="47" t="s">
        <v>16</v>
      </c>
      <c r="F35" s="48">
        <v>1.795</v>
      </c>
      <c r="G35" s="49">
        <f t="shared" si="5"/>
        <v>283772.96710526315</v>
      </c>
      <c r="H35" s="49">
        <f t="shared" si="5"/>
        <v>270001.06578947365</v>
      </c>
      <c r="I35" s="50">
        <f t="shared" si="5"/>
        <v>251703.875</v>
      </c>
      <c r="N35" s="51">
        <f t="shared" si="1"/>
        <v>283773</v>
      </c>
    </row>
    <row r="36" spans="1:14" ht="23.25" customHeight="1">
      <c r="A36" s="21" t="s">
        <v>114</v>
      </c>
      <c r="B36" s="95"/>
      <c r="C36" s="96"/>
      <c r="D36" s="98"/>
      <c r="E36" s="47" t="s">
        <v>17</v>
      </c>
      <c r="F36" s="48">
        <v>1.94</v>
      </c>
      <c r="G36" s="49">
        <f t="shared" si="5"/>
        <v>306696.13157894736</v>
      </c>
      <c r="H36" s="49">
        <f t="shared" si="5"/>
        <v>291811.7368421052</v>
      </c>
      <c r="I36" s="50">
        <f t="shared" si="5"/>
        <v>272036.5</v>
      </c>
      <c r="N36" s="51">
        <f t="shared" si="1"/>
        <v>306696.1</v>
      </c>
    </row>
    <row r="37" spans="1:14" ht="23.25" customHeight="1">
      <c r="A37" s="21" t="s">
        <v>115</v>
      </c>
      <c r="B37" s="95"/>
      <c r="C37" s="96"/>
      <c r="D37" s="98"/>
      <c r="E37" s="47" t="s">
        <v>18</v>
      </c>
      <c r="F37" s="48">
        <v>2.3</v>
      </c>
      <c r="G37" s="49">
        <f t="shared" si="5"/>
        <v>363608.8157894736</v>
      </c>
      <c r="H37" s="49">
        <f t="shared" si="5"/>
        <v>345962.3684210526</v>
      </c>
      <c r="I37" s="50">
        <f t="shared" si="5"/>
        <v>322517.5</v>
      </c>
      <c r="N37" s="51">
        <f t="shared" si="1"/>
        <v>363608.8</v>
      </c>
    </row>
    <row r="38" spans="1:14" ht="23.25" customHeight="1">
      <c r="A38" s="21" t="s">
        <v>116</v>
      </c>
      <c r="B38" s="95"/>
      <c r="C38" s="96"/>
      <c r="D38" s="98"/>
      <c r="E38" s="47" t="s">
        <v>19</v>
      </c>
      <c r="F38" s="48">
        <v>2.71</v>
      </c>
      <c r="G38" s="49">
        <f t="shared" si="5"/>
        <v>428426.03947368416</v>
      </c>
      <c r="H38" s="49">
        <f t="shared" si="5"/>
        <v>407633.9210526315</v>
      </c>
      <c r="I38" s="50">
        <f t="shared" si="5"/>
        <v>380009.74999999994</v>
      </c>
      <c r="N38" s="51">
        <f t="shared" si="1"/>
        <v>428426</v>
      </c>
    </row>
    <row r="39" spans="1:14" ht="23.25" customHeight="1">
      <c r="A39" s="21" t="s">
        <v>117</v>
      </c>
      <c r="B39" s="95">
        <v>4</v>
      </c>
      <c r="C39" s="96" t="s">
        <v>346</v>
      </c>
      <c r="D39" s="97" t="s">
        <v>347</v>
      </c>
      <c r="E39" s="47" t="s">
        <v>10</v>
      </c>
      <c r="F39" s="48">
        <v>1</v>
      </c>
      <c r="G39" s="49">
        <f>G$43*$F39/$F$43</f>
        <v>158090.7894736842</v>
      </c>
      <c r="H39" s="49">
        <f aca="true" t="shared" si="6" ref="H39:I42">H$43*$F39/$F$43</f>
        <v>150418.42105263157</v>
      </c>
      <c r="I39" s="50">
        <f t="shared" si="6"/>
        <v>140225</v>
      </c>
      <c r="N39" s="51">
        <f t="shared" si="1"/>
        <v>158090.8</v>
      </c>
    </row>
    <row r="40" spans="1:14" ht="23.25" customHeight="1">
      <c r="A40" s="21" t="s">
        <v>118</v>
      </c>
      <c r="B40" s="95"/>
      <c r="C40" s="96"/>
      <c r="D40" s="98"/>
      <c r="E40" s="47" t="s">
        <v>11</v>
      </c>
      <c r="F40" s="48">
        <v>1.18</v>
      </c>
      <c r="G40" s="49">
        <f>G$43*$F40/$F$43</f>
        <v>186547.1315789474</v>
      </c>
      <c r="H40" s="49">
        <f t="shared" si="6"/>
        <v>177493.73684210525</v>
      </c>
      <c r="I40" s="50">
        <f t="shared" si="6"/>
        <v>165465.5</v>
      </c>
      <c r="N40" s="51">
        <f t="shared" si="1"/>
        <v>186547.1</v>
      </c>
    </row>
    <row r="41" spans="1:14" ht="23.25" customHeight="1">
      <c r="A41" s="21" t="s">
        <v>119</v>
      </c>
      <c r="B41" s="95"/>
      <c r="C41" s="96"/>
      <c r="D41" s="98"/>
      <c r="E41" s="47" t="s">
        <v>12</v>
      </c>
      <c r="F41" s="48">
        <v>1.285</v>
      </c>
      <c r="G41" s="49">
        <f>G$43*$F41/$F$43</f>
        <v>203146.6644736842</v>
      </c>
      <c r="H41" s="49">
        <f t="shared" si="6"/>
        <v>193287.67105263157</v>
      </c>
      <c r="I41" s="50">
        <f t="shared" si="6"/>
        <v>180189.12499999997</v>
      </c>
      <c r="N41" s="51">
        <f t="shared" si="1"/>
        <v>203146.7</v>
      </c>
    </row>
    <row r="42" spans="1:14" ht="23.25" customHeight="1">
      <c r="A42" s="21" t="s">
        <v>120</v>
      </c>
      <c r="B42" s="95"/>
      <c r="C42" s="96"/>
      <c r="D42" s="98"/>
      <c r="E42" s="47" t="s">
        <v>13</v>
      </c>
      <c r="F42" s="48">
        <v>1.39</v>
      </c>
      <c r="G42" s="49">
        <f>G$43*$F42/$F$43</f>
        <v>219746.19736842104</v>
      </c>
      <c r="H42" s="49">
        <f t="shared" si="6"/>
        <v>209081.60526315786</v>
      </c>
      <c r="I42" s="50">
        <f t="shared" si="6"/>
        <v>194912.75</v>
      </c>
      <c r="N42" s="51">
        <f t="shared" si="1"/>
        <v>219746.2</v>
      </c>
    </row>
    <row r="43" spans="1:14" s="3" customFormat="1" ht="23.25" customHeight="1">
      <c r="A43" s="23" t="s">
        <v>121</v>
      </c>
      <c r="B43" s="95"/>
      <c r="C43" s="96"/>
      <c r="D43" s="98"/>
      <c r="E43" s="46" t="s">
        <v>14</v>
      </c>
      <c r="F43" s="9">
        <v>1.52</v>
      </c>
      <c r="G43" s="12">
        <f>(Gia_nc_TT15!G73+Gia_nc_TT15!G83+Gia_nc_TT15!G97+Gia_nc_TT15!G111)/4</f>
        <v>240298</v>
      </c>
      <c r="H43" s="12">
        <f>(Gia_nc_TT15!H73+Gia_nc_TT15!H83+Gia_nc_TT15!H97+Gia_nc_TT15!H111)/4</f>
        <v>228636</v>
      </c>
      <c r="I43" s="12">
        <f>(Gia_nc_TT15!I73+Gia_nc_TT15!I83+Gia_nc_TT15!I97+Gia_nc_TT15!I111)/4</f>
        <v>213142</v>
      </c>
      <c r="J43" s="23"/>
      <c r="K43" s="23"/>
      <c r="L43" s="23"/>
      <c r="N43" s="51">
        <f t="shared" si="1"/>
        <v>240298</v>
      </c>
    </row>
    <row r="44" spans="1:14" ht="23.25" customHeight="1">
      <c r="A44" s="21" t="s">
        <v>122</v>
      </c>
      <c r="B44" s="95"/>
      <c r="C44" s="96"/>
      <c r="D44" s="98"/>
      <c r="E44" s="47" t="s">
        <v>15</v>
      </c>
      <c r="F44" s="48">
        <v>1.65</v>
      </c>
      <c r="G44" s="49">
        <f aca="true" t="shared" si="7" ref="G44:I48">G$43*$F44/$F$43</f>
        <v>260849.8026315789</v>
      </c>
      <c r="H44" s="49">
        <f t="shared" si="7"/>
        <v>248190.39473684208</v>
      </c>
      <c r="I44" s="50">
        <f t="shared" si="7"/>
        <v>231371.25</v>
      </c>
      <c r="N44" s="51">
        <f t="shared" si="1"/>
        <v>260849.8</v>
      </c>
    </row>
    <row r="45" spans="1:14" ht="23.25" customHeight="1">
      <c r="A45" s="21" t="s">
        <v>123</v>
      </c>
      <c r="B45" s="95"/>
      <c r="C45" s="96"/>
      <c r="D45" s="98"/>
      <c r="E45" s="47" t="s">
        <v>16</v>
      </c>
      <c r="F45" s="48">
        <v>1.795</v>
      </c>
      <c r="G45" s="49">
        <f t="shared" si="7"/>
        <v>283772.96710526315</v>
      </c>
      <c r="H45" s="49">
        <f t="shared" si="7"/>
        <v>270001.06578947365</v>
      </c>
      <c r="I45" s="50">
        <f t="shared" si="7"/>
        <v>251703.875</v>
      </c>
      <c r="N45" s="51">
        <f t="shared" si="1"/>
        <v>283773</v>
      </c>
    </row>
    <row r="46" spans="1:14" ht="23.25" customHeight="1">
      <c r="A46" s="21" t="s">
        <v>124</v>
      </c>
      <c r="B46" s="95"/>
      <c r="C46" s="96"/>
      <c r="D46" s="98"/>
      <c r="E46" s="47" t="s">
        <v>17</v>
      </c>
      <c r="F46" s="48">
        <v>1.94</v>
      </c>
      <c r="G46" s="49">
        <f t="shared" si="7"/>
        <v>306696.13157894736</v>
      </c>
      <c r="H46" s="49">
        <f t="shared" si="7"/>
        <v>291811.7368421052</v>
      </c>
      <c r="I46" s="50">
        <f t="shared" si="7"/>
        <v>272036.5</v>
      </c>
      <c r="N46" s="51">
        <f t="shared" si="1"/>
        <v>306696.1</v>
      </c>
    </row>
    <row r="47" spans="1:14" ht="23.25" customHeight="1">
      <c r="A47" s="21" t="s">
        <v>125</v>
      </c>
      <c r="B47" s="95"/>
      <c r="C47" s="96"/>
      <c r="D47" s="98"/>
      <c r="E47" s="47" t="s">
        <v>18</v>
      </c>
      <c r="F47" s="48">
        <v>2.3</v>
      </c>
      <c r="G47" s="49">
        <f t="shared" si="7"/>
        <v>363608.8157894736</v>
      </c>
      <c r="H47" s="49">
        <f t="shared" si="7"/>
        <v>345962.3684210526</v>
      </c>
      <c r="I47" s="50">
        <f t="shared" si="7"/>
        <v>322517.5</v>
      </c>
      <c r="N47" s="51">
        <f t="shared" si="1"/>
        <v>363608.8</v>
      </c>
    </row>
    <row r="48" spans="1:14" ht="23.25" customHeight="1">
      <c r="A48" s="21" t="s">
        <v>126</v>
      </c>
      <c r="B48" s="95"/>
      <c r="C48" s="96"/>
      <c r="D48" s="98"/>
      <c r="E48" s="47" t="s">
        <v>19</v>
      </c>
      <c r="F48" s="48">
        <v>2.71</v>
      </c>
      <c r="G48" s="49">
        <f t="shared" si="7"/>
        <v>428426.03947368416</v>
      </c>
      <c r="H48" s="49">
        <f t="shared" si="7"/>
        <v>407633.9210526315</v>
      </c>
      <c r="I48" s="50">
        <f t="shared" si="7"/>
        <v>380009.74999999994</v>
      </c>
      <c r="N48" s="51">
        <f t="shared" si="1"/>
        <v>428426</v>
      </c>
    </row>
    <row r="49" spans="1:14" ht="23.25" customHeight="1">
      <c r="A49" s="21" t="s">
        <v>336</v>
      </c>
      <c r="B49" s="95">
        <v>5</v>
      </c>
      <c r="C49" s="96" t="s">
        <v>346</v>
      </c>
      <c r="D49" s="97" t="s">
        <v>348</v>
      </c>
      <c r="E49" s="47" t="s">
        <v>48</v>
      </c>
      <c r="F49" s="48">
        <v>1</v>
      </c>
      <c r="G49" s="49">
        <f>G$50*$F49/$F$50</f>
        <v>203642.37288135596</v>
      </c>
      <c r="H49" s="49">
        <f>H$50*$F49/$F$50</f>
        <v>193759.32203389832</v>
      </c>
      <c r="I49" s="50">
        <f>I$50*$F49/$F$50</f>
        <v>180628.81355932204</v>
      </c>
      <c r="N49" s="51">
        <f aca="true" t="shared" si="8" ref="N49:N95">ROUND(IF($N$8=1,$G49,IF($N$8=2,$H49,IF($N$8=3,$I49,IF($N$8=4,$J49,IF($N$8=5,$K49,IF($N$8=6,$L49)))))),1)</f>
        <v>203642.4</v>
      </c>
    </row>
    <row r="50" spans="1:14" ht="23.25" customHeight="1">
      <c r="A50" s="21" t="s">
        <v>337</v>
      </c>
      <c r="B50" s="95"/>
      <c r="C50" s="96"/>
      <c r="D50" s="98"/>
      <c r="E50" s="46" t="s">
        <v>49</v>
      </c>
      <c r="F50" s="9">
        <v>1.18</v>
      </c>
      <c r="G50" s="12">
        <f>(Gia_nc_TT15!G90+Gia_nc_TT15!G104)/2</f>
        <v>240298</v>
      </c>
      <c r="H50" s="12">
        <f>(Gia_nc_TT15!H90+Gia_nc_TT15!H104)/2</f>
        <v>228636</v>
      </c>
      <c r="I50" s="12">
        <f>(Gia_nc_TT15!I90+Gia_nc_TT15!I104)/2</f>
        <v>213142</v>
      </c>
      <c r="N50" s="51">
        <f t="shared" si="8"/>
        <v>240298</v>
      </c>
    </row>
    <row r="51" spans="1:14" ht="23.25" customHeight="1">
      <c r="A51" s="21" t="s">
        <v>338</v>
      </c>
      <c r="B51" s="95"/>
      <c r="C51" s="96"/>
      <c r="D51" s="98"/>
      <c r="E51" s="47" t="s">
        <v>50</v>
      </c>
      <c r="F51" s="48">
        <v>1.4</v>
      </c>
      <c r="G51" s="49">
        <f aca="true" t="shared" si="9" ref="G51:I52">G$50*$F51/$F$50</f>
        <v>285099.32203389826</v>
      </c>
      <c r="H51" s="49">
        <f t="shared" si="9"/>
        <v>271263.0508474576</v>
      </c>
      <c r="I51" s="50">
        <f t="shared" si="9"/>
        <v>252880.33898305084</v>
      </c>
      <c r="N51" s="51">
        <f t="shared" si="8"/>
        <v>285099.3</v>
      </c>
    </row>
    <row r="52" spans="1:14" ht="23.25" customHeight="1">
      <c r="A52" s="21" t="s">
        <v>339</v>
      </c>
      <c r="B52" s="95"/>
      <c r="C52" s="96"/>
      <c r="D52" s="98"/>
      <c r="E52" s="47" t="s">
        <v>51</v>
      </c>
      <c r="F52" s="48">
        <v>1.65</v>
      </c>
      <c r="G52" s="49">
        <f t="shared" si="9"/>
        <v>336009.91525423725</v>
      </c>
      <c r="H52" s="49">
        <f t="shared" si="9"/>
        <v>319702.8813559322</v>
      </c>
      <c r="I52" s="50">
        <f t="shared" si="9"/>
        <v>298037.5423728814</v>
      </c>
      <c r="N52" s="51">
        <f t="shared" si="8"/>
        <v>336009.9</v>
      </c>
    </row>
    <row r="53" spans="1:14" ht="20.25" customHeight="1">
      <c r="A53" s="21" t="s">
        <v>249</v>
      </c>
      <c r="B53" s="95" t="s">
        <v>31</v>
      </c>
      <c r="C53" s="96" t="s">
        <v>32</v>
      </c>
      <c r="D53" s="107" t="s">
        <v>41</v>
      </c>
      <c r="E53" s="47" t="s">
        <v>33</v>
      </c>
      <c r="F53" s="48">
        <v>1</v>
      </c>
      <c r="G53" s="49">
        <f>G$56*$F53/$F$56</f>
        <v>285714.28571428574</v>
      </c>
      <c r="H53" s="49">
        <f aca="true" t="shared" si="10" ref="H53:I55">H$56*$F53/$F$56</f>
        <v>285714.28571428574</v>
      </c>
      <c r="I53" s="50">
        <f t="shared" si="10"/>
        <v>253571.42857142858</v>
      </c>
      <c r="N53" s="51">
        <f t="shared" si="8"/>
        <v>285714.3</v>
      </c>
    </row>
    <row r="54" spans="1:14" ht="20.25" customHeight="1">
      <c r="A54" s="21" t="s">
        <v>250</v>
      </c>
      <c r="B54" s="95"/>
      <c r="C54" s="96"/>
      <c r="D54" s="98"/>
      <c r="E54" s="47" t="s">
        <v>34</v>
      </c>
      <c r="F54" s="48">
        <v>1.13</v>
      </c>
      <c r="G54" s="49">
        <f>G$56*$F54/$F$56</f>
        <v>322857.14285714284</v>
      </c>
      <c r="H54" s="49">
        <f t="shared" si="10"/>
        <v>322857.14285714284</v>
      </c>
      <c r="I54" s="50">
        <f t="shared" si="10"/>
        <v>286535.71428571426</v>
      </c>
      <c r="N54" s="51">
        <f t="shared" si="8"/>
        <v>322857.1</v>
      </c>
    </row>
    <row r="55" spans="1:14" ht="20.25" customHeight="1">
      <c r="A55" s="21" t="s">
        <v>251</v>
      </c>
      <c r="B55" s="95"/>
      <c r="C55" s="96"/>
      <c r="D55" s="98"/>
      <c r="E55" s="47" t="s">
        <v>40</v>
      </c>
      <c r="F55" s="48">
        <v>1.26</v>
      </c>
      <c r="G55" s="49">
        <f>G$56*$F55/$F$56</f>
        <v>360000</v>
      </c>
      <c r="H55" s="49">
        <f t="shared" si="10"/>
        <v>360000</v>
      </c>
      <c r="I55" s="50">
        <f>I$56*$F55/$F$56</f>
        <v>319500</v>
      </c>
      <c r="N55" s="51">
        <f t="shared" si="8"/>
        <v>360000</v>
      </c>
    </row>
    <row r="56" spans="1:14" s="3" customFormat="1" ht="20.25" customHeight="1">
      <c r="A56" s="21" t="s">
        <v>252</v>
      </c>
      <c r="B56" s="95"/>
      <c r="C56" s="96"/>
      <c r="D56" s="98"/>
      <c r="E56" s="46" t="s">
        <v>39</v>
      </c>
      <c r="F56" s="9">
        <v>1.4</v>
      </c>
      <c r="G56" s="12">
        <v>400000</v>
      </c>
      <c r="H56" s="12">
        <v>400000</v>
      </c>
      <c r="I56" s="13">
        <v>355000</v>
      </c>
      <c r="J56" s="21"/>
      <c r="K56" s="21"/>
      <c r="L56" s="21"/>
      <c r="N56" s="51">
        <f t="shared" si="8"/>
        <v>400000</v>
      </c>
    </row>
    <row r="57" spans="1:14" ht="20.25" customHeight="1">
      <c r="A57" s="21" t="s">
        <v>253</v>
      </c>
      <c r="B57" s="95"/>
      <c r="C57" s="96"/>
      <c r="D57" s="98"/>
      <c r="E57" s="47" t="s">
        <v>38</v>
      </c>
      <c r="F57" s="48">
        <v>1.53</v>
      </c>
      <c r="G57" s="49">
        <f aca="true" t="shared" si="11" ref="G57:I60">G$56*$F57/$F$56</f>
        <v>437142.85714285716</v>
      </c>
      <c r="H57" s="49">
        <f t="shared" si="11"/>
        <v>437142.85714285716</v>
      </c>
      <c r="I57" s="50">
        <f t="shared" si="11"/>
        <v>387964.28571428574</v>
      </c>
      <c r="N57" s="51">
        <f t="shared" si="8"/>
        <v>437142.9</v>
      </c>
    </row>
    <row r="58" spans="1:14" ht="20.25" customHeight="1">
      <c r="A58" s="21" t="s">
        <v>254</v>
      </c>
      <c r="B58" s="95"/>
      <c r="C58" s="96"/>
      <c r="D58" s="98"/>
      <c r="E58" s="47" t="s">
        <v>37</v>
      </c>
      <c r="F58" s="48">
        <v>1.66</v>
      </c>
      <c r="G58" s="49">
        <f t="shared" si="11"/>
        <v>474285.7142857143</v>
      </c>
      <c r="H58" s="49">
        <f t="shared" si="11"/>
        <v>474285.7142857143</v>
      </c>
      <c r="I58" s="50">
        <f t="shared" si="11"/>
        <v>420928.5714285715</v>
      </c>
      <c r="N58" s="51">
        <f t="shared" si="8"/>
        <v>474285.7</v>
      </c>
    </row>
    <row r="59" spans="1:14" ht="20.25" customHeight="1">
      <c r="A59" s="21" t="s">
        <v>255</v>
      </c>
      <c r="B59" s="95"/>
      <c r="C59" s="96"/>
      <c r="D59" s="98"/>
      <c r="E59" s="47" t="s">
        <v>36</v>
      </c>
      <c r="F59" s="48">
        <v>1.79</v>
      </c>
      <c r="G59" s="49">
        <f t="shared" si="11"/>
        <v>511428.5714285715</v>
      </c>
      <c r="H59" s="49">
        <f t="shared" si="11"/>
        <v>511428.5714285715</v>
      </c>
      <c r="I59" s="50">
        <f t="shared" si="11"/>
        <v>453892.85714285716</v>
      </c>
      <c r="N59" s="51">
        <f t="shared" si="8"/>
        <v>511428.6</v>
      </c>
    </row>
    <row r="60" spans="1:14" ht="20.25" customHeight="1">
      <c r="A60" s="21" t="s">
        <v>256</v>
      </c>
      <c r="B60" s="95"/>
      <c r="C60" s="96"/>
      <c r="D60" s="98"/>
      <c r="E60" s="47" t="s">
        <v>35</v>
      </c>
      <c r="F60" s="48">
        <v>1.93</v>
      </c>
      <c r="G60" s="49">
        <f t="shared" si="11"/>
        <v>551428.5714285715</v>
      </c>
      <c r="H60" s="49">
        <f t="shared" si="11"/>
        <v>551428.5714285715</v>
      </c>
      <c r="I60" s="50">
        <f t="shared" si="11"/>
        <v>489392.85714285716</v>
      </c>
      <c r="N60" s="51">
        <f t="shared" si="8"/>
        <v>551428.6</v>
      </c>
    </row>
    <row r="61" spans="1:14" ht="20.25" customHeight="1">
      <c r="A61" s="21" t="s">
        <v>278</v>
      </c>
      <c r="B61" s="95" t="s">
        <v>269</v>
      </c>
      <c r="C61" s="96" t="s">
        <v>274</v>
      </c>
      <c r="D61" s="107" t="s">
        <v>277</v>
      </c>
      <c r="E61" s="60" t="s">
        <v>33</v>
      </c>
      <c r="F61" s="58">
        <v>1</v>
      </c>
      <c r="G61" s="59">
        <f aca="true" t="shared" si="12" ref="G61:I63">G$64*$F61/$F$64</f>
        <v>571428.5714285715</v>
      </c>
      <c r="H61" s="59">
        <f t="shared" si="12"/>
        <v>571428.5714285715</v>
      </c>
      <c r="I61" s="59">
        <f t="shared" si="12"/>
        <v>507142.85714285716</v>
      </c>
      <c r="N61" s="51">
        <f t="shared" si="8"/>
        <v>571428.6</v>
      </c>
    </row>
    <row r="62" spans="1:14" ht="20.25" customHeight="1">
      <c r="A62" s="21" t="s">
        <v>279</v>
      </c>
      <c r="B62" s="95"/>
      <c r="C62" s="96"/>
      <c r="D62" s="98"/>
      <c r="E62" s="60" t="s">
        <v>34</v>
      </c>
      <c r="F62" s="58">
        <v>1.13</v>
      </c>
      <c r="G62" s="59">
        <f t="shared" si="12"/>
        <v>645714.2857142857</v>
      </c>
      <c r="H62" s="59">
        <f t="shared" si="12"/>
        <v>645714.2857142857</v>
      </c>
      <c r="I62" s="59">
        <f t="shared" si="12"/>
        <v>573071.4285714285</v>
      </c>
      <c r="N62" s="51">
        <f t="shared" si="8"/>
        <v>645714.3</v>
      </c>
    </row>
    <row r="63" spans="1:14" ht="20.25" customHeight="1">
      <c r="A63" s="21" t="s">
        <v>280</v>
      </c>
      <c r="B63" s="95"/>
      <c r="C63" s="96"/>
      <c r="D63" s="98"/>
      <c r="E63" s="60" t="s">
        <v>40</v>
      </c>
      <c r="F63" s="58">
        <v>1.26</v>
      </c>
      <c r="G63" s="59">
        <f t="shared" si="12"/>
        <v>720000</v>
      </c>
      <c r="H63" s="59">
        <f t="shared" si="12"/>
        <v>720000</v>
      </c>
      <c r="I63" s="59">
        <f t="shared" si="12"/>
        <v>639000</v>
      </c>
      <c r="N63" s="51">
        <f t="shared" si="8"/>
        <v>720000</v>
      </c>
    </row>
    <row r="64" spans="1:14" s="3" customFormat="1" ht="20.25" customHeight="1">
      <c r="A64" s="21" t="s">
        <v>281</v>
      </c>
      <c r="B64" s="95"/>
      <c r="C64" s="96"/>
      <c r="D64" s="98"/>
      <c r="E64" s="57" t="s">
        <v>39</v>
      </c>
      <c r="F64" s="9">
        <v>1.4</v>
      </c>
      <c r="G64" s="12">
        <v>800000</v>
      </c>
      <c r="H64" s="12">
        <v>800000</v>
      </c>
      <c r="I64" s="13">
        <v>710000</v>
      </c>
      <c r="J64" s="21"/>
      <c r="K64" s="21"/>
      <c r="L64" s="21"/>
      <c r="N64" s="51">
        <f t="shared" si="8"/>
        <v>800000</v>
      </c>
    </row>
    <row r="65" spans="1:14" ht="20.25" customHeight="1">
      <c r="A65" s="21" t="s">
        <v>282</v>
      </c>
      <c r="B65" s="95"/>
      <c r="C65" s="96"/>
      <c r="D65" s="98"/>
      <c r="E65" s="60" t="s">
        <v>38</v>
      </c>
      <c r="F65" s="58">
        <v>1.53</v>
      </c>
      <c r="G65" s="59">
        <f>G$64*$F65/$F$64</f>
        <v>874285.7142857143</v>
      </c>
      <c r="H65" s="59">
        <f aca="true" t="shared" si="13" ref="H65:I68">H$64*$F65/$F$64</f>
        <v>874285.7142857143</v>
      </c>
      <c r="I65" s="59">
        <f>I$64*$F65/$F$64</f>
        <v>775928.5714285715</v>
      </c>
      <c r="N65" s="51">
        <f t="shared" si="8"/>
        <v>874285.7</v>
      </c>
    </row>
    <row r="66" spans="1:14" ht="20.25" customHeight="1">
      <c r="A66" s="21" t="s">
        <v>283</v>
      </c>
      <c r="B66" s="95"/>
      <c r="C66" s="96"/>
      <c r="D66" s="98"/>
      <c r="E66" s="60" t="s">
        <v>37</v>
      </c>
      <c r="F66" s="58">
        <v>1.66</v>
      </c>
      <c r="G66" s="59">
        <f>G$64*$F66/$F$64</f>
        <v>948571.4285714286</v>
      </c>
      <c r="H66" s="59">
        <f t="shared" si="13"/>
        <v>948571.4285714286</v>
      </c>
      <c r="I66" s="59">
        <f t="shared" si="13"/>
        <v>841857.142857143</v>
      </c>
      <c r="N66" s="51">
        <f t="shared" si="8"/>
        <v>948571.4</v>
      </c>
    </row>
    <row r="67" spans="1:14" ht="20.25" customHeight="1">
      <c r="A67" s="21" t="s">
        <v>284</v>
      </c>
      <c r="B67" s="95"/>
      <c r="C67" s="96"/>
      <c r="D67" s="98"/>
      <c r="E67" s="60" t="s">
        <v>36</v>
      </c>
      <c r="F67" s="58">
        <v>1.79</v>
      </c>
      <c r="G67" s="59">
        <f>G$64*$F67/$F$64</f>
        <v>1022857.142857143</v>
      </c>
      <c r="H67" s="59">
        <f t="shared" si="13"/>
        <v>1022857.142857143</v>
      </c>
      <c r="I67" s="59">
        <f>I$64*$F67/$F$64</f>
        <v>907785.7142857143</v>
      </c>
      <c r="N67" s="51">
        <f t="shared" si="8"/>
        <v>1022857.1</v>
      </c>
    </row>
    <row r="68" spans="1:14" ht="20.25" customHeight="1">
      <c r="A68" s="21" t="s">
        <v>285</v>
      </c>
      <c r="B68" s="95"/>
      <c r="C68" s="96"/>
      <c r="D68" s="98"/>
      <c r="E68" s="60" t="s">
        <v>35</v>
      </c>
      <c r="F68" s="58">
        <v>1.93</v>
      </c>
      <c r="G68" s="59">
        <f>G$64*$F68/$F$64</f>
        <v>1102857.142857143</v>
      </c>
      <c r="H68" s="59">
        <f t="shared" si="13"/>
        <v>1102857.142857143</v>
      </c>
      <c r="I68" s="59">
        <f>I$64*$F68/$F$64</f>
        <v>978785.7142857143</v>
      </c>
      <c r="N68" s="51">
        <f t="shared" si="8"/>
        <v>1102857.1</v>
      </c>
    </row>
    <row r="69" spans="1:14" ht="20.25" customHeight="1">
      <c r="A69" s="21" t="s">
        <v>286</v>
      </c>
      <c r="B69" s="95" t="s">
        <v>270</v>
      </c>
      <c r="C69" s="96" t="s">
        <v>274</v>
      </c>
      <c r="D69" s="107" t="s">
        <v>276</v>
      </c>
      <c r="E69" s="60" t="s">
        <v>33</v>
      </c>
      <c r="F69" s="58">
        <v>1</v>
      </c>
      <c r="G69" s="59">
        <f aca="true" t="shared" si="14" ref="G69:I71">G$72*$F69/$F$72</f>
        <v>428571.4285714286</v>
      </c>
      <c r="H69" s="59">
        <f t="shared" si="14"/>
        <v>428571.4285714286</v>
      </c>
      <c r="I69" s="59">
        <f t="shared" si="14"/>
        <v>378571.4285714286</v>
      </c>
      <c r="N69" s="51">
        <f t="shared" si="8"/>
        <v>428571.4</v>
      </c>
    </row>
    <row r="70" spans="1:14" ht="20.25" customHeight="1">
      <c r="A70" s="21" t="s">
        <v>287</v>
      </c>
      <c r="B70" s="95"/>
      <c r="C70" s="96"/>
      <c r="D70" s="98"/>
      <c r="E70" s="60" t="s">
        <v>34</v>
      </c>
      <c r="F70" s="58">
        <v>1.13</v>
      </c>
      <c r="G70" s="59">
        <f t="shared" si="14"/>
        <v>484285.71428571426</v>
      </c>
      <c r="H70" s="59">
        <f t="shared" si="14"/>
        <v>484285.71428571426</v>
      </c>
      <c r="I70" s="59">
        <f t="shared" si="14"/>
        <v>427785.7142857143</v>
      </c>
      <c r="N70" s="51">
        <f t="shared" si="8"/>
        <v>484285.7</v>
      </c>
    </row>
    <row r="71" spans="1:14" ht="20.25" customHeight="1">
      <c r="A71" s="21" t="s">
        <v>288</v>
      </c>
      <c r="B71" s="95"/>
      <c r="C71" s="96"/>
      <c r="D71" s="98"/>
      <c r="E71" s="60" t="s">
        <v>40</v>
      </c>
      <c r="F71" s="58">
        <v>1.26</v>
      </c>
      <c r="G71" s="59">
        <f t="shared" si="14"/>
        <v>540000</v>
      </c>
      <c r="H71" s="59">
        <f t="shared" si="14"/>
        <v>540000</v>
      </c>
      <c r="I71" s="59">
        <f t="shared" si="14"/>
        <v>477000.00000000006</v>
      </c>
      <c r="N71" s="51">
        <f t="shared" si="8"/>
        <v>540000</v>
      </c>
    </row>
    <row r="72" spans="1:14" s="3" customFormat="1" ht="20.25" customHeight="1">
      <c r="A72" s="21" t="s">
        <v>289</v>
      </c>
      <c r="B72" s="95"/>
      <c r="C72" s="96"/>
      <c r="D72" s="98"/>
      <c r="E72" s="57" t="s">
        <v>39</v>
      </c>
      <c r="F72" s="9">
        <v>1.4</v>
      </c>
      <c r="G72" s="12">
        <v>600000</v>
      </c>
      <c r="H72" s="12">
        <v>600000</v>
      </c>
      <c r="I72" s="13">
        <v>530000</v>
      </c>
      <c r="J72" s="21"/>
      <c r="K72" s="21"/>
      <c r="L72" s="21"/>
      <c r="N72" s="51">
        <f t="shared" si="8"/>
        <v>600000</v>
      </c>
    </row>
    <row r="73" spans="1:14" ht="20.25" customHeight="1">
      <c r="A73" s="21" t="s">
        <v>290</v>
      </c>
      <c r="B73" s="95"/>
      <c r="C73" s="96"/>
      <c r="D73" s="98"/>
      <c r="E73" s="60" t="s">
        <v>38</v>
      </c>
      <c r="F73" s="58">
        <v>1.53</v>
      </c>
      <c r="G73" s="59">
        <f>G$72*$F73/$F$72</f>
        <v>655714.2857142858</v>
      </c>
      <c r="H73" s="59">
        <f aca="true" t="shared" si="15" ref="H73:I76">H$72*$F73/$F$72</f>
        <v>655714.2857142858</v>
      </c>
      <c r="I73" s="59">
        <f t="shared" si="15"/>
        <v>579214.2857142858</v>
      </c>
      <c r="N73" s="51">
        <f t="shared" si="8"/>
        <v>655714.3</v>
      </c>
    </row>
    <row r="74" spans="1:14" ht="20.25" customHeight="1">
      <c r="A74" s="21" t="s">
        <v>291</v>
      </c>
      <c r="B74" s="95"/>
      <c r="C74" s="96"/>
      <c r="D74" s="98"/>
      <c r="E74" s="60" t="s">
        <v>37</v>
      </c>
      <c r="F74" s="58">
        <v>1.66</v>
      </c>
      <c r="G74" s="59">
        <f>G$72*$F74/$F$72</f>
        <v>711428.5714285715</v>
      </c>
      <c r="H74" s="59">
        <f t="shared" si="15"/>
        <v>711428.5714285715</v>
      </c>
      <c r="I74" s="59">
        <f t="shared" si="15"/>
        <v>628428.5714285715</v>
      </c>
      <c r="N74" s="51">
        <f t="shared" si="8"/>
        <v>711428.6</v>
      </c>
    </row>
    <row r="75" spans="1:14" ht="20.25" customHeight="1">
      <c r="A75" s="21" t="s">
        <v>292</v>
      </c>
      <c r="B75" s="95"/>
      <c r="C75" s="96"/>
      <c r="D75" s="98"/>
      <c r="E75" s="60" t="s">
        <v>36</v>
      </c>
      <c r="F75" s="58">
        <v>1.79</v>
      </c>
      <c r="G75" s="59">
        <f>G$72*$F75/$F$72</f>
        <v>767142.8571428572</v>
      </c>
      <c r="H75" s="59">
        <f t="shared" si="15"/>
        <v>767142.8571428572</v>
      </c>
      <c r="I75" s="59">
        <f t="shared" si="15"/>
        <v>677642.8571428572</v>
      </c>
      <c r="N75" s="51">
        <f t="shared" si="8"/>
        <v>767142.9</v>
      </c>
    </row>
    <row r="76" spans="1:14" ht="20.25" customHeight="1">
      <c r="A76" s="21" t="s">
        <v>293</v>
      </c>
      <c r="B76" s="95"/>
      <c r="C76" s="96"/>
      <c r="D76" s="98"/>
      <c r="E76" s="60" t="s">
        <v>35</v>
      </c>
      <c r="F76" s="58">
        <v>1.93</v>
      </c>
      <c r="G76" s="59">
        <f>G$72*$F76/$F$72</f>
        <v>827142.8571428572</v>
      </c>
      <c r="H76" s="59">
        <f t="shared" si="15"/>
        <v>827142.8571428572</v>
      </c>
      <c r="I76" s="59">
        <f>I$72*$F76/$F$72</f>
        <v>730642.8571428572</v>
      </c>
      <c r="N76" s="51">
        <f t="shared" si="8"/>
        <v>827142.9</v>
      </c>
    </row>
    <row r="77" spans="1:14" ht="20.25" customHeight="1">
      <c r="A77" s="21" t="s">
        <v>294</v>
      </c>
      <c r="B77" s="95" t="s">
        <v>271</v>
      </c>
      <c r="C77" s="96" t="s">
        <v>274</v>
      </c>
      <c r="D77" s="107" t="s">
        <v>275</v>
      </c>
      <c r="E77" s="60" t="s">
        <v>33</v>
      </c>
      <c r="F77" s="58">
        <v>1</v>
      </c>
      <c r="G77" s="59">
        <f>G$80*$F77/$F$80</f>
        <v>285714.28571428574</v>
      </c>
      <c r="H77" s="59">
        <f aca="true" t="shared" si="16" ref="H77:I79">H$80*$F77/$F$80</f>
        <v>285714.28571428574</v>
      </c>
      <c r="I77" s="59">
        <f t="shared" si="16"/>
        <v>253571.42857142858</v>
      </c>
      <c r="N77" s="51">
        <f t="shared" si="8"/>
        <v>285714.3</v>
      </c>
    </row>
    <row r="78" spans="1:14" ht="20.25" customHeight="1">
      <c r="A78" s="21" t="s">
        <v>295</v>
      </c>
      <c r="B78" s="95"/>
      <c r="C78" s="96"/>
      <c r="D78" s="98"/>
      <c r="E78" s="60" t="s">
        <v>34</v>
      </c>
      <c r="F78" s="58">
        <v>1.13</v>
      </c>
      <c r="G78" s="59">
        <f>G$80*$F78/$F$80</f>
        <v>322857.14285714284</v>
      </c>
      <c r="H78" s="59">
        <f t="shared" si="16"/>
        <v>322857.14285714284</v>
      </c>
      <c r="I78" s="59">
        <f t="shared" si="16"/>
        <v>286535.71428571426</v>
      </c>
      <c r="N78" s="51">
        <f t="shared" si="8"/>
        <v>322857.1</v>
      </c>
    </row>
    <row r="79" spans="1:14" ht="20.25" customHeight="1">
      <c r="A79" s="21" t="s">
        <v>296</v>
      </c>
      <c r="B79" s="95"/>
      <c r="C79" s="96"/>
      <c r="D79" s="98"/>
      <c r="E79" s="60" t="s">
        <v>40</v>
      </c>
      <c r="F79" s="58">
        <v>1.26</v>
      </c>
      <c r="G79" s="59">
        <f>G$80*$F79/$F$80</f>
        <v>360000</v>
      </c>
      <c r="H79" s="59">
        <f t="shared" si="16"/>
        <v>360000</v>
      </c>
      <c r="I79" s="59">
        <f t="shared" si="16"/>
        <v>319500</v>
      </c>
      <c r="N79" s="51">
        <f t="shared" si="8"/>
        <v>360000</v>
      </c>
    </row>
    <row r="80" spans="1:14" s="3" customFormat="1" ht="20.25" customHeight="1">
      <c r="A80" s="21" t="s">
        <v>297</v>
      </c>
      <c r="B80" s="95"/>
      <c r="C80" s="96"/>
      <c r="D80" s="98"/>
      <c r="E80" s="57" t="s">
        <v>39</v>
      </c>
      <c r="F80" s="9">
        <v>1.4</v>
      </c>
      <c r="G80" s="12">
        <v>400000</v>
      </c>
      <c r="H80" s="12">
        <v>400000</v>
      </c>
      <c r="I80" s="13">
        <v>355000</v>
      </c>
      <c r="J80" s="21"/>
      <c r="K80" s="21"/>
      <c r="L80" s="21"/>
      <c r="N80" s="51">
        <f t="shared" si="8"/>
        <v>400000</v>
      </c>
    </row>
    <row r="81" spans="1:14" ht="20.25" customHeight="1">
      <c r="A81" s="21" t="s">
        <v>298</v>
      </c>
      <c r="B81" s="95"/>
      <c r="C81" s="96"/>
      <c r="D81" s="98"/>
      <c r="E81" s="60" t="s">
        <v>38</v>
      </c>
      <c r="F81" s="58">
        <v>1.53</v>
      </c>
      <c r="G81" s="59">
        <f>G$80*$F81/$F$80</f>
        <v>437142.85714285716</v>
      </c>
      <c r="H81" s="59">
        <f>H$80*$F81/$F$80</f>
        <v>437142.85714285716</v>
      </c>
      <c r="I81" s="59">
        <f aca="true" t="shared" si="17" ref="H81:I84">I$80*$F81/$F$80</f>
        <v>387964.28571428574</v>
      </c>
      <c r="N81" s="51">
        <f t="shared" si="8"/>
        <v>437142.9</v>
      </c>
    </row>
    <row r="82" spans="1:14" ht="20.25" customHeight="1">
      <c r="A82" s="21" t="s">
        <v>299</v>
      </c>
      <c r="B82" s="95"/>
      <c r="C82" s="96"/>
      <c r="D82" s="98"/>
      <c r="E82" s="60" t="s">
        <v>37</v>
      </c>
      <c r="F82" s="58">
        <v>1.66</v>
      </c>
      <c r="G82" s="59">
        <f>G$80*$F82/$F$80</f>
        <v>474285.7142857143</v>
      </c>
      <c r="H82" s="59">
        <f t="shared" si="17"/>
        <v>474285.7142857143</v>
      </c>
      <c r="I82" s="59">
        <f t="shared" si="17"/>
        <v>420928.5714285715</v>
      </c>
      <c r="N82" s="51">
        <f t="shared" si="8"/>
        <v>474285.7</v>
      </c>
    </row>
    <row r="83" spans="1:14" ht="20.25" customHeight="1">
      <c r="A83" s="21" t="s">
        <v>300</v>
      </c>
      <c r="B83" s="95"/>
      <c r="C83" s="96"/>
      <c r="D83" s="98"/>
      <c r="E83" s="60" t="s">
        <v>36</v>
      </c>
      <c r="F83" s="58">
        <v>1.79</v>
      </c>
      <c r="G83" s="59">
        <f>G$80*$F83/$F$80</f>
        <v>511428.5714285715</v>
      </c>
      <c r="H83" s="59">
        <f t="shared" si="17"/>
        <v>511428.5714285715</v>
      </c>
      <c r="I83" s="59">
        <f t="shared" si="17"/>
        <v>453892.85714285716</v>
      </c>
      <c r="N83" s="51">
        <f t="shared" si="8"/>
        <v>511428.6</v>
      </c>
    </row>
    <row r="84" spans="1:14" ht="20.25" customHeight="1">
      <c r="A84" s="21" t="s">
        <v>301</v>
      </c>
      <c r="B84" s="95"/>
      <c r="C84" s="96"/>
      <c r="D84" s="98"/>
      <c r="E84" s="60" t="s">
        <v>35</v>
      </c>
      <c r="F84" s="58">
        <v>1.93</v>
      </c>
      <c r="G84" s="59">
        <f>G$80*$F84/$F$80</f>
        <v>551428.5714285715</v>
      </c>
      <c r="H84" s="59">
        <f t="shared" si="17"/>
        <v>551428.5714285715</v>
      </c>
      <c r="I84" s="59">
        <f>I$80*$F84/$F$80</f>
        <v>489392.85714285716</v>
      </c>
      <c r="N84" s="51">
        <f t="shared" si="8"/>
        <v>551428.6</v>
      </c>
    </row>
    <row r="85" spans="1:14" ht="20.25" customHeight="1">
      <c r="A85" s="21" t="s">
        <v>302</v>
      </c>
      <c r="B85" s="95" t="s">
        <v>272</v>
      </c>
      <c r="C85" s="96" t="s">
        <v>274</v>
      </c>
      <c r="D85" s="97" t="s">
        <v>273</v>
      </c>
      <c r="E85" s="84" t="s">
        <v>33</v>
      </c>
      <c r="F85" s="85">
        <v>1</v>
      </c>
      <c r="G85" s="83">
        <f>G$88*$F85/$F$88</f>
        <v>257142.85714285716</v>
      </c>
      <c r="H85" s="83">
        <f aca="true" t="shared" si="18" ref="H85:I87">H$88*$F85/$F$88</f>
        <v>257142.85714285716</v>
      </c>
      <c r="I85" s="82">
        <f t="shared" si="18"/>
        <v>228571.42857142858</v>
      </c>
      <c r="N85" s="51">
        <f t="shared" si="8"/>
        <v>257142.9</v>
      </c>
    </row>
    <row r="86" spans="1:14" ht="20.25" customHeight="1">
      <c r="A86" s="21" t="s">
        <v>303</v>
      </c>
      <c r="B86" s="95"/>
      <c r="C86" s="96"/>
      <c r="D86" s="98"/>
      <c r="E86" s="84" t="s">
        <v>34</v>
      </c>
      <c r="F86" s="85">
        <v>1.13</v>
      </c>
      <c r="G86" s="83">
        <f>G$88*$F86/$F$88</f>
        <v>290571.4285714285</v>
      </c>
      <c r="H86" s="83">
        <f t="shared" si="18"/>
        <v>290571.4285714285</v>
      </c>
      <c r="I86" s="82">
        <f t="shared" si="18"/>
        <v>258285.71428571426</v>
      </c>
      <c r="N86" s="51">
        <f t="shared" si="8"/>
        <v>290571.4</v>
      </c>
    </row>
    <row r="87" spans="1:14" ht="20.25" customHeight="1">
      <c r="A87" s="21" t="s">
        <v>304</v>
      </c>
      <c r="B87" s="95"/>
      <c r="C87" s="96"/>
      <c r="D87" s="98"/>
      <c r="E87" s="84" t="s">
        <v>40</v>
      </c>
      <c r="F87" s="85">
        <v>1.26</v>
      </c>
      <c r="G87" s="83">
        <f>G$88*$F87/$F$88</f>
        <v>324000</v>
      </c>
      <c r="H87" s="83">
        <f>H$88*$F87/$F$88</f>
        <v>324000</v>
      </c>
      <c r="I87" s="82">
        <f t="shared" si="18"/>
        <v>288000</v>
      </c>
      <c r="N87" s="51">
        <f t="shared" si="8"/>
        <v>324000</v>
      </c>
    </row>
    <row r="88" spans="1:14" s="3" customFormat="1" ht="20.25" customHeight="1">
      <c r="A88" s="21" t="s">
        <v>305</v>
      </c>
      <c r="B88" s="95"/>
      <c r="C88" s="96"/>
      <c r="D88" s="98"/>
      <c r="E88" s="81" t="s">
        <v>39</v>
      </c>
      <c r="F88" s="9">
        <v>1.4</v>
      </c>
      <c r="G88" s="12">
        <v>360000</v>
      </c>
      <c r="H88" s="12">
        <v>360000</v>
      </c>
      <c r="I88" s="13">
        <v>320000</v>
      </c>
      <c r="J88" s="21"/>
      <c r="K88" s="21"/>
      <c r="L88" s="21"/>
      <c r="N88" s="51">
        <f t="shared" si="8"/>
        <v>360000</v>
      </c>
    </row>
    <row r="89" spans="1:14" ht="20.25" customHeight="1">
      <c r="A89" s="21" t="s">
        <v>306</v>
      </c>
      <c r="B89" s="95"/>
      <c r="C89" s="96"/>
      <c r="D89" s="98"/>
      <c r="E89" s="84" t="s">
        <v>38</v>
      </c>
      <c r="F89" s="85">
        <v>1.53</v>
      </c>
      <c r="G89" s="83">
        <f>G$88*$F89/$F$88</f>
        <v>393428.5714285715</v>
      </c>
      <c r="H89" s="83">
        <f>H$88*$F89/$F$88</f>
        <v>393428.5714285715</v>
      </c>
      <c r="I89" s="82">
        <f aca="true" t="shared" si="19" ref="H89:I92">I$88*$F89/$F$88</f>
        <v>349714.28571428574</v>
      </c>
      <c r="N89" s="51">
        <f t="shared" si="8"/>
        <v>393428.6</v>
      </c>
    </row>
    <row r="90" spans="1:14" ht="20.25" customHeight="1">
      <c r="A90" s="21" t="s">
        <v>307</v>
      </c>
      <c r="B90" s="95"/>
      <c r="C90" s="96"/>
      <c r="D90" s="98"/>
      <c r="E90" s="84" t="s">
        <v>37</v>
      </c>
      <c r="F90" s="85">
        <v>1.66</v>
      </c>
      <c r="G90" s="83">
        <f>G$88*$F90/$F$88</f>
        <v>426857.1428571429</v>
      </c>
      <c r="H90" s="83">
        <f t="shared" si="19"/>
        <v>426857.1428571429</v>
      </c>
      <c r="I90" s="82">
        <f t="shared" si="19"/>
        <v>379428.5714285715</v>
      </c>
      <c r="N90" s="51">
        <f t="shared" si="8"/>
        <v>426857.1</v>
      </c>
    </row>
    <row r="91" spans="1:14" ht="20.25" customHeight="1">
      <c r="A91" s="21" t="s">
        <v>308</v>
      </c>
      <c r="B91" s="95"/>
      <c r="C91" s="96"/>
      <c r="D91" s="98"/>
      <c r="E91" s="84" t="s">
        <v>36</v>
      </c>
      <c r="F91" s="85">
        <v>1.79</v>
      </c>
      <c r="G91" s="83">
        <f>G$88*$F91/$F$88</f>
        <v>460285.7142857143</v>
      </c>
      <c r="H91" s="83">
        <f t="shared" si="19"/>
        <v>460285.7142857143</v>
      </c>
      <c r="I91" s="82">
        <f t="shared" si="19"/>
        <v>409142.85714285716</v>
      </c>
      <c r="N91" s="51">
        <f t="shared" si="8"/>
        <v>460285.7</v>
      </c>
    </row>
    <row r="92" spans="1:14" ht="20.25" customHeight="1">
      <c r="A92" s="21" t="s">
        <v>309</v>
      </c>
      <c r="B92" s="95"/>
      <c r="C92" s="96"/>
      <c r="D92" s="98"/>
      <c r="E92" s="84" t="s">
        <v>35</v>
      </c>
      <c r="F92" s="85">
        <v>1.93</v>
      </c>
      <c r="G92" s="83">
        <f>G$88*$F92/$F$88</f>
        <v>496285.7142857143</v>
      </c>
      <c r="H92" s="83">
        <f t="shared" si="19"/>
        <v>496285.7142857143</v>
      </c>
      <c r="I92" s="82">
        <f>I$88*$F92/$F$88</f>
        <v>441142.85714285716</v>
      </c>
      <c r="N92" s="51">
        <f t="shared" si="8"/>
        <v>496285.7</v>
      </c>
    </row>
    <row r="93" spans="1:14" ht="20.25" customHeight="1">
      <c r="A93" s="21" t="s">
        <v>197</v>
      </c>
      <c r="B93" s="95" t="s">
        <v>42</v>
      </c>
      <c r="C93" s="104" t="s">
        <v>61</v>
      </c>
      <c r="D93" s="97" t="s">
        <v>74</v>
      </c>
      <c r="E93" s="84" t="s">
        <v>43</v>
      </c>
      <c r="F93" s="85">
        <v>1</v>
      </c>
      <c r="G93" s="83">
        <f>G$94*$F93/$F$94</f>
        <v>567307.6923076923</v>
      </c>
      <c r="H93" s="83">
        <f>H$94*$F93/$F$94</f>
        <v>567307.6923076923</v>
      </c>
      <c r="I93" s="82">
        <f>I$94*$F93/$F$94</f>
        <v>519230.7692307692</v>
      </c>
      <c r="N93" s="51">
        <f t="shared" si="8"/>
        <v>567307.7</v>
      </c>
    </row>
    <row r="94" spans="1:14" s="3" customFormat="1" ht="20.25" customHeight="1">
      <c r="A94" s="21" t="s">
        <v>198</v>
      </c>
      <c r="B94" s="95"/>
      <c r="C94" s="96"/>
      <c r="D94" s="98"/>
      <c r="E94" s="81" t="s">
        <v>44</v>
      </c>
      <c r="F94" s="9">
        <v>1.04</v>
      </c>
      <c r="G94" s="12">
        <v>590000</v>
      </c>
      <c r="H94" s="12">
        <v>590000</v>
      </c>
      <c r="I94" s="13">
        <v>540000</v>
      </c>
      <c r="J94" s="21"/>
      <c r="K94" s="21"/>
      <c r="L94" s="21"/>
      <c r="N94" s="51">
        <f t="shared" si="8"/>
        <v>590000</v>
      </c>
    </row>
    <row r="95" spans="1:14" ht="20.25" customHeight="1">
      <c r="A95" s="21" t="s">
        <v>199</v>
      </c>
      <c r="B95" s="95"/>
      <c r="C95" s="96"/>
      <c r="D95" s="98"/>
      <c r="E95" s="84" t="s">
        <v>45</v>
      </c>
      <c r="F95" s="85">
        <v>1.08</v>
      </c>
      <c r="G95" s="83">
        <f>G$94*$F95/$F$94</f>
        <v>612692.3076923076</v>
      </c>
      <c r="H95" s="83">
        <f>H$94*$F95/$F$94</f>
        <v>612692.3076923076</v>
      </c>
      <c r="I95" s="82">
        <f>I$94*$F95/$F$94</f>
        <v>560769.2307692308</v>
      </c>
      <c r="N95" s="51">
        <f t="shared" si="8"/>
        <v>612692.3</v>
      </c>
    </row>
    <row r="96" spans="1:14" ht="20.25" customHeight="1">
      <c r="A96" s="21" t="s">
        <v>200</v>
      </c>
      <c r="B96" s="95" t="s">
        <v>47</v>
      </c>
      <c r="C96" s="96" t="s">
        <v>46</v>
      </c>
      <c r="D96" s="96"/>
      <c r="E96" s="84" t="s">
        <v>48</v>
      </c>
      <c r="F96" s="85">
        <v>1</v>
      </c>
      <c r="G96" s="83">
        <f>G$97*$F96/$F$97</f>
        <v>203642.37288135596</v>
      </c>
      <c r="H96" s="83">
        <f>H$97*$F96/$F$97</f>
        <v>193759.32203389832</v>
      </c>
      <c r="I96" s="82">
        <f>I$97*$F96/$F$97</f>
        <v>180628.81355932204</v>
      </c>
      <c r="N96" s="51">
        <f aca="true" t="shared" si="20" ref="N96:N130">ROUND(IF($N$8=1,$G96,IF($N$8=2,$H96,IF($N$8=3,$I96,IF($N$8=4,$J96,IF($N$8=5,$K96,IF($N$8=6,$L96)))))),1)</f>
        <v>203642.4</v>
      </c>
    </row>
    <row r="97" spans="1:14" s="3" customFormat="1" ht="20.25" customHeight="1">
      <c r="A97" s="21" t="s">
        <v>201</v>
      </c>
      <c r="B97" s="95"/>
      <c r="C97" s="96"/>
      <c r="D97" s="96"/>
      <c r="E97" s="81" t="s">
        <v>49</v>
      </c>
      <c r="F97" s="9">
        <v>1.18</v>
      </c>
      <c r="G97" s="12">
        <v>240298</v>
      </c>
      <c r="H97" s="12">
        <v>228636</v>
      </c>
      <c r="I97" s="13">
        <v>213142</v>
      </c>
      <c r="J97" s="21"/>
      <c r="K97" s="21"/>
      <c r="L97" s="21"/>
      <c r="N97" s="51">
        <f t="shared" si="20"/>
        <v>240298</v>
      </c>
    </row>
    <row r="98" spans="1:14" ht="20.25" customHeight="1">
      <c r="A98" s="21" t="s">
        <v>202</v>
      </c>
      <c r="B98" s="95"/>
      <c r="C98" s="96"/>
      <c r="D98" s="96"/>
      <c r="E98" s="84" t="s">
        <v>50</v>
      </c>
      <c r="F98" s="85">
        <v>1.4</v>
      </c>
      <c r="G98" s="83">
        <f aca="true" t="shared" si="21" ref="G98:I99">G$97*$F98/$F$97</f>
        <v>285099.32203389826</v>
      </c>
      <c r="H98" s="83">
        <f t="shared" si="21"/>
        <v>271263.0508474576</v>
      </c>
      <c r="I98" s="82">
        <f t="shared" si="21"/>
        <v>252880.33898305084</v>
      </c>
      <c r="N98" s="51">
        <f t="shared" si="20"/>
        <v>285099.3</v>
      </c>
    </row>
    <row r="99" spans="1:14" ht="20.25" customHeight="1">
      <c r="A99" s="21" t="s">
        <v>203</v>
      </c>
      <c r="B99" s="95"/>
      <c r="C99" s="96"/>
      <c r="D99" s="96"/>
      <c r="E99" s="84" t="s">
        <v>51</v>
      </c>
      <c r="F99" s="85">
        <v>1.65</v>
      </c>
      <c r="G99" s="83">
        <f t="shared" si="21"/>
        <v>336009.91525423725</v>
      </c>
      <c r="H99" s="83">
        <f t="shared" si="21"/>
        <v>319702.8813559322</v>
      </c>
      <c r="I99" s="82">
        <f t="shared" si="21"/>
        <v>298037.5423728814</v>
      </c>
      <c r="N99" s="51">
        <f t="shared" si="20"/>
        <v>336009.9</v>
      </c>
    </row>
    <row r="100" spans="2:14" ht="20.25" customHeight="1">
      <c r="B100" s="95" t="s">
        <v>52</v>
      </c>
      <c r="C100" s="104" t="s">
        <v>60</v>
      </c>
      <c r="D100" s="104"/>
      <c r="E100" s="103"/>
      <c r="F100" s="106"/>
      <c r="G100" s="102"/>
      <c r="H100" s="102"/>
      <c r="I100" s="105"/>
      <c r="N100" s="51">
        <f t="shared" si="20"/>
        <v>0</v>
      </c>
    </row>
    <row r="101" spans="2:14" ht="20.25" customHeight="1">
      <c r="B101" s="95"/>
      <c r="C101" s="104"/>
      <c r="D101" s="104"/>
      <c r="E101" s="103"/>
      <c r="F101" s="106"/>
      <c r="G101" s="102"/>
      <c r="H101" s="102"/>
      <c r="I101" s="105"/>
      <c r="N101" s="51">
        <f t="shared" si="20"/>
        <v>0</v>
      </c>
    </row>
    <row r="102" spans="2:14" ht="20.25" customHeight="1">
      <c r="B102" s="95"/>
      <c r="C102" s="104"/>
      <c r="D102" s="104"/>
      <c r="E102" s="103"/>
      <c r="F102" s="106"/>
      <c r="G102" s="102"/>
      <c r="H102" s="102"/>
      <c r="I102" s="105"/>
      <c r="N102" s="51">
        <f t="shared" si="20"/>
        <v>0</v>
      </c>
    </row>
    <row r="103" spans="2:14" ht="12.75" customHeight="1">
      <c r="B103" s="95"/>
      <c r="C103" s="104"/>
      <c r="D103" s="104"/>
      <c r="E103" s="103"/>
      <c r="F103" s="106"/>
      <c r="G103" s="102"/>
      <c r="H103" s="102"/>
      <c r="I103" s="105"/>
      <c r="N103" s="51">
        <f t="shared" si="20"/>
        <v>0</v>
      </c>
    </row>
    <row r="104" spans="1:14" ht="20.25" customHeight="1">
      <c r="A104" s="21" t="s">
        <v>204</v>
      </c>
      <c r="B104" s="95">
        <v>1</v>
      </c>
      <c r="C104" s="104" t="s">
        <v>59</v>
      </c>
      <c r="D104" s="104"/>
      <c r="E104" s="84" t="s">
        <v>43</v>
      </c>
      <c r="F104" s="85">
        <v>1</v>
      </c>
      <c r="G104" s="83">
        <f>G$105*$F104/$F$105</f>
        <v>0</v>
      </c>
      <c r="H104" s="83">
        <f>H$105*$F104/$F$105</f>
        <v>0</v>
      </c>
      <c r="I104" s="82">
        <f>I$105*$F104/$F$105</f>
        <v>0</v>
      </c>
      <c r="N104" s="51">
        <f t="shared" si="20"/>
        <v>0</v>
      </c>
    </row>
    <row r="105" spans="1:14" s="3" customFormat="1" ht="20.25" customHeight="1">
      <c r="A105" s="21" t="s">
        <v>205</v>
      </c>
      <c r="B105" s="95"/>
      <c r="C105" s="104"/>
      <c r="D105" s="104"/>
      <c r="E105" s="81" t="s">
        <v>44</v>
      </c>
      <c r="F105" s="9">
        <v>1.025</v>
      </c>
      <c r="G105" s="12">
        <v>0</v>
      </c>
      <c r="H105" s="12">
        <v>0</v>
      </c>
      <c r="I105" s="13">
        <v>0</v>
      </c>
      <c r="J105" s="21"/>
      <c r="K105" s="21"/>
      <c r="L105" s="21"/>
      <c r="N105" s="51">
        <f t="shared" si="20"/>
        <v>0</v>
      </c>
    </row>
    <row r="106" spans="1:14" ht="20.25" customHeight="1">
      <c r="A106" s="21" t="s">
        <v>206</v>
      </c>
      <c r="B106" s="95"/>
      <c r="C106" s="104"/>
      <c r="D106" s="104"/>
      <c r="E106" s="84" t="s">
        <v>45</v>
      </c>
      <c r="F106" s="85">
        <v>1.05</v>
      </c>
      <c r="G106" s="83">
        <f>G$105*$F106/$F$105</f>
        <v>0</v>
      </c>
      <c r="H106" s="83">
        <f>H$105*$F106/$F$105</f>
        <v>0</v>
      </c>
      <c r="I106" s="82">
        <f>I$105*$F106/$F$105</f>
        <v>0</v>
      </c>
      <c r="N106" s="51">
        <f t="shared" si="20"/>
        <v>0</v>
      </c>
    </row>
    <row r="107" spans="1:14" ht="20.25" customHeight="1">
      <c r="A107" s="21" t="s">
        <v>207</v>
      </c>
      <c r="B107" s="95">
        <v>2</v>
      </c>
      <c r="C107" s="104" t="s">
        <v>58</v>
      </c>
      <c r="D107" s="104"/>
      <c r="E107" s="84" t="s">
        <v>43</v>
      </c>
      <c r="F107" s="85">
        <v>1</v>
      </c>
      <c r="G107" s="83">
        <f>G$108*$F107/$F$108</f>
        <v>0</v>
      </c>
      <c r="H107" s="83">
        <f>H$108*$F107/$F$108</f>
        <v>0</v>
      </c>
      <c r="I107" s="82">
        <f>I$108*$F107/$F$108</f>
        <v>0</v>
      </c>
      <c r="N107" s="51">
        <f t="shared" si="20"/>
        <v>0</v>
      </c>
    </row>
    <row r="108" spans="1:14" s="3" customFormat="1" ht="20.25" customHeight="1">
      <c r="A108" s="21" t="s">
        <v>208</v>
      </c>
      <c r="B108" s="95"/>
      <c r="C108" s="104"/>
      <c r="D108" s="104"/>
      <c r="E108" s="81" t="s">
        <v>44</v>
      </c>
      <c r="F108" s="9">
        <v>1.025</v>
      </c>
      <c r="G108" s="12">
        <v>0</v>
      </c>
      <c r="H108" s="12">
        <v>0</v>
      </c>
      <c r="I108" s="13">
        <v>0</v>
      </c>
      <c r="J108" s="21"/>
      <c r="K108" s="21"/>
      <c r="L108" s="21"/>
      <c r="N108" s="51">
        <f t="shared" si="20"/>
        <v>0</v>
      </c>
    </row>
    <row r="109" spans="1:14" ht="20.25" customHeight="1">
      <c r="A109" s="21" t="s">
        <v>209</v>
      </c>
      <c r="B109" s="95"/>
      <c r="C109" s="104"/>
      <c r="D109" s="104"/>
      <c r="E109" s="84" t="s">
        <v>45</v>
      </c>
      <c r="F109" s="85">
        <v>1.05</v>
      </c>
      <c r="G109" s="83">
        <f>G$108*$F109/$F$108</f>
        <v>0</v>
      </c>
      <c r="H109" s="83">
        <f>H$108*$F109/$F$108</f>
        <v>0</v>
      </c>
      <c r="I109" s="82">
        <f>I$108*$F109/$F$108</f>
        <v>0</v>
      </c>
      <c r="N109" s="51">
        <f t="shared" si="20"/>
        <v>0</v>
      </c>
    </row>
    <row r="110" spans="1:14" ht="20.25" customHeight="1">
      <c r="A110" s="21" t="s">
        <v>213</v>
      </c>
      <c r="B110" s="95">
        <v>3</v>
      </c>
      <c r="C110" s="104" t="s">
        <v>53</v>
      </c>
      <c r="D110" s="104"/>
      <c r="E110" s="84" t="s">
        <v>48</v>
      </c>
      <c r="F110" s="85">
        <v>1</v>
      </c>
      <c r="G110" s="83">
        <f>G$111*$F110/$F$111</f>
        <v>0</v>
      </c>
      <c r="H110" s="83">
        <f>H$111*$F110/$F$111</f>
        <v>0</v>
      </c>
      <c r="I110" s="82">
        <f>I$111*$F110/$F$111</f>
        <v>0</v>
      </c>
      <c r="N110" s="51">
        <f t="shared" si="20"/>
        <v>0</v>
      </c>
    </row>
    <row r="111" spans="1:14" s="3" customFormat="1" ht="20.25" customHeight="1">
      <c r="A111" s="21" t="s">
        <v>214</v>
      </c>
      <c r="B111" s="95"/>
      <c r="C111" s="104"/>
      <c r="D111" s="104"/>
      <c r="E111" s="81" t="s">
        <v>49</v>
      </c>
      <c r="F111" s="9">
        <v>1.13</v>
      </c>
      <c r="G111" s="12">
        <v>0</v>
      </c>
      <c r="H111" s="12">
        <v>0</v>
      </c>
      <c r="I111" s="13">
        <v>0</v>
      </c>
      <c r="J111" s="21"/>
      <c r="K111" s="21"/>
      <c r="L111" s="21"/>
      <c r="N111" s="51">
        <f t="shared" si="20"/>
        <v>0</v>
      </c>
    </row>
    <row r="112" spans="1:14" ht="20.25" customHeight="1">
      <c r="A112" s="21" t="s">
        <v>215</v>
      </c>
      <c r="B112" s="95"/>
      <c r="C112" s="104"/>
      <c r="D112" s="104"/>
      <c r="E112" s="84" t="s">
        <v>50</v>
      </c>
      <c r="F112" s="85">
        <v>1.3</v>
      </c>
      <c r="G112" s="83">
        <f aca="true" t="shared" si="22" ref="G112:I113">G$111*$F112/$F$111</f>
        <v>0</v>
      </c>
      <c r="H112" s="83">
        <f t="shared" si="22"/>
        <v>0</v>
      </c>
      <c r="I112" s="82">
        <f t="shared" si="22"/>
        <v>0</v>
      </c>
      <c r="N112" s="51">
        <f t="shared" si="20"/>
        <v>0</v>
      </c>
    </row>
    <row r="113" spans="1:14" ht="20.25" customHeight="1">
      <c r="A113" s="21" t="s">
        <v>216</v>
      </c>
      <c r="B113" s="95"/>
      <c r="C113" s="104"/>
      <c r="D113" s="104"/>
      <c r="E113" s="84" t="s">
        <v>51</v>
      </c>
      <c r="F113" s="85">
        <v>1.47</v>
      </c>
      <c r="G113" s="83">
        <f t="shared" si="22"/>
        <v>0</v>
      </c>
      <c r="H113" s="83">
        <f t="shared" si="22"/>
        <v>0</v>
      </c>
      <c r="I113" s="82">
        <f t="shared" si="22"/>
        <v>0</v>
      </c>
      <c r="N113" s="51">
        <f t="shared" si="20"/>
        <v>0</v>
      </c>
    </row>
    <row r="114" spans="1:14" ht="20.25" customHeight="1">
      <c r="A114" s="21" t="s">
        <v>217</v>
      </c>
      <c r="B114" s="95">
        <v>4</v>
      </c>
      <c r="C114" s="104" t="s">
        <v>57</v>
      </c>
      <c r="D114" s="104"/>
      <c r="E114" s="84" t="s">
        <v>48</v>
      </c>
      <c r="F114" s="85">
        <v>1</v>
      </c>
      <c r="G114" s="83">
        <f>G$115*$F114/$F$115</f>
        <v>0</v>
      </c>
      <c r="H114" s="83">
        <f>H$115*$F114/$F$115</f>
        <v>0</v>
      </c>
      <c r="I114" s="82">
        <f>I$115*$F114/$F$115</f>
        <v>0</v>
      </c>
      <c r="N114" s="51">
        <f t="shared" si="20"/>
        <v>0</v>
      </c>
    </row>
    <row r="115" spans="1:14" s="3" customFormat="1" ht="20.25" customHeight="1">
      <c r="A115" s="21" t="s">
        <v>218</v>
      </c>
      <c r="B115" s="95"/>
      <c r="C115" s="104"/>
      <c r="D115" s="104"/>
      <c r="E115" s="81" t="s">
        <v>49</v>
      </c>
      <c r="F115" s="9">
        <v>1.13</v>
      </c>
      <c r="G115" s="12">
        <v>0</v>
      </c>
      <c r="H115" s="12">
        <v>0</v>
      </c>
      <c r="I115" s="13">
        <v>0</v>
      </c>
      <c r="J115" s="21"/>
      <c r="K115" s="21"/>
      <c r="L115" s="21"/>
      <c r="N115" s="51">
        <f t="shared" si="20"/>
        <v>0</v>
      </c>
    </row>
    <row r="116" spans="1:14" ht="20.25" customHeight="1">
      <c r="A116" s="21" t="s">
        <v>219</v>
      </c>
      <c r="B116" s="95"/>
      <c r="C116" s="104"/>
      <c r="D116" s="104"/>
      <c r="E116" s="84" t="s">
        <v>50</v>
      </c>
      <c r="F116" s="85">
        <v>1.3</v>
      </c>
      <c r="G116" s="83">
        <f aca="true" t="shared" si="23" ref="G116:I117">G$115*$F116/$F$115</f>
        <v>0</v>
      </c>
      <c r="H116" s="83">
        <f t="shared" si="23"/>
        <v>0</v>
      </c>
      <c r="I116" s="82">
        <f t="shared" si="23"/>
        <v>0</v>
      </c>
      <c r="N116" s="51">
        <f t="shared" si="20"/>
        <v>0</v>
      </c>
    </row>
    <row r="117" spans="1:14" ht="20.25" customHeight="1">
      <c r="A117" s="21" t="s">
        <v>220</v>
      </c>
      <c r="B117" s="95"/>
      <c r="C117" s="104"/>
      <c r="D117" s="104"/>
      <c r="E117" s="84" t="s">
        <v>51</v>
      </c>
      <c r="F117" s="85">
        <v>1.47</v>
      </c>
      <c r="G117" s="83">
        <f t="shared" si="23"/>
        <v>0</v>
      </c>
      <c r="H117" s="83">
        <f t="shared" si="23"/>
        <v>0</v>
      </c>
      <c r="I117" s="82">
        <f t="shared" si="23"/>
        <v>0</v>
      </c>
      <c r="N117" s="51">
        <f t="shared" si="20"/>
        <v>0</v>
      </c>
    </row>
    <row r="118" spans="1:14" ht="20.25" customHeight="1">
      <c r="A118" s="21" t="s">
        <v>210</v>
      </c>
      <c r="B118" s="95">
        <v>5</v>
      </c>
      <c r="C118" s="104" t="s">
        <v>56</v>
      </c>
      <c r="D118" s="104"/>
      <c r="E118" s="84" t="s">
        <v>43</v>
      </c>
      <c r="F118" s="85">
        <v>1</v>
      </c>
      <c r="G118" s="83">
        <f>G$119*$F118/$F$119</f>
        <v>0</v>
      </c>
      <c r="H118" s="83">
        <f>H$119*$F118/$F$119</f>
        <v>0</v>
      </c>
      <c r="I118" s="82">
        <f>I$119*$F118/$F$119</f>
        <v>0</v>
      </c>
      <c r="N118" s="51">
        <f t="shared" si="20"/>
        <v>0</v>
      </c>
    </row>
    <row r="119" spans="1:14" s="3" customFormat="1" ht="20.25" customHeight="1">
      <c r="A119" s="21" t="s">
        <v>211</v>
      </c>
      <c r="B119" s="95"/>
      <c r="C119" s="104"/>
      <c r="D119" s="104"/>
      <c r="E119" s="81" t="s">
        <v>44</v>
      </c>
      <c r="F119" s="9">
        <v>1.03</v>
      </c>
      <c r="G119" s="12">
        <v>0</v>
      </c>
      <c r="H119" s="12">
        <v>0</v>
      </c>
      <c r="I119" s="13">
        <v>0</v>
      </c>
      <c r="J119" s="21"/>
      <c r="K119" s="21"/>
      <c r="L119" s="21"/>
      <c r="N119" s="51">
        <f t="shared" si="20"/>
        <v>0</v>
      </c>
    </row>
    <row r="120" spans="1:14" ht="20.25" customHeight="1">
      <c r="A120" s="21" t="s">
        <v>212</v>
      </c>
      <c r="B120" s="95"/>
      <c r="C120" s="104"/>
      <c r="D120" s="104"/>
      <c r="E120" s="84" t="s">
        <v>45</v>
      </c>
      <c r="F120" s="85">
        <v>1.06</v>
      </c>
      <c r="G120" s="83">
        <f>G$119*$F120/$F$119</f>
        <v>0</v>
      </c>
      <c r="H120" s="83">
        <f>H$119*$F120/$F$119</f>
        <v>0</v>
      </c>
      <c r="I120" s="82">
        <f>I$119*$F120/$F$119</f>
        <v>0</v>
      </c>
      <c r="N120" s="51">
        <f t="shared" si="20"/>
        <v>0</v>
      </c>
    </row>
    <row r="121" spans="1:14" ht="20.25" customHeight="1">
      <c r="A121" s="21" t="s">
        <v>221</v>
      </c>
      <c r="B121" s="95" t="s">
        <v>54</v>
      </c>
      <c r="C121" s="104" t="s">
        <v>55</v>
      </c>
      <c r="D121" s="104"/>
      <c r="E121" s="84" t="s">
        <v>48</v>
      </c>
      <c r="F121" s="85">
        <v>1</v>
      </c>
      <c r="G121" s="83">
        <f>G$122*$F121/$F$122</f>
        <v>0</v>
      </c>
      <c r="H121" s="83">
        <f>H$122*$F121/$F$122</f>
        <v>0</v>
      </c>
      <c r="I121" s="82">
        <f>I$122*$F121/$F$122</f>
        <v>0</v>
      </c>
      <c r="N121" s="51">
        <f t="shared" si="20"/>
        <v>0</v>
      </c>
    </row>
    <row r="122" spans="1:14" s="3" customFormat="1" ht="20.25" customHeight="1">
      <c r="A122" s="21" t="s">
        <v>222</v>
      </c>
      <c r="B122" s="95"/>
      <c r="C122" s="104"/>
      <c r="D122" s="104"/>
      <c r="E122" s="81" t="s">
        <v>49</v>
      </c>
      <c r="F122" s="9">
        <v>1.1</v>
      </c>
      <c r="G122" s="12">
        <v>0</v>
      </c>
      <c r="H122" s="12">
        <v>0</v>
      </c>
      <c r="I122" s="13">
        <v>0</v>
      </c>
      <c r="J122" s="21"/>
      <c r="K122" s="21"/>
      <c r="L122" s="21"/>
      <c r="N122" s="51">
        <f t="shared" si="20"/>
        <v>0</v>
      </c>
    </row>
    <row r="123" spans="1:14" ht="20.25" customHeight="1">
      <c r="A123" s="21" t="s">
        <v>223</v>
      </c>
      <c r="B123" s="95"/>
      <c r="C123" s="104"/>
      <c r="D123" s="104"/>
      <c r="E123" s="84" t="s">
        <v>50</v>
      </c>
      <c r="F123" s="85">
        <v>1.24</v>
      </c>
      <c r="G123" s="83">
        <f aca="true" t="shared" si="24" ref="G123:I124">G$122*$F123/$F$122</f>
        <v>0</v>
      </c>
      <c r="H123" s="83">
        <f t="shared" si="24"/>
        <v>0</v>
      </c>
      <c r="I123" s="82">
        <f t="shared" si="24"/>
        <v>0</v>
      </c>
      <c r="N123" s="51">
        <f t="shared" si="20"/>
        <v>0</v>
      </c>
    </row>
    <row r="124" spans="1:14" ht="20.25" customHeight="1">
      <c r="A124" s="21" t="s">
        <v>224</v>
      </c>
      <c r="B124" s="95"/>
      <c r="C124" s="104"/>
      <c r="D124" s="104"/>
      <c r="E124" s="84" t="s">
        <v>51</v>
      </c>
      <c r="F124" s="85">
        <v>1.39</v>
      </c>
      <c r="G124" s="83">
        <f>G$122*$F124/$F$122</f>
        <v>0</v>
      </c>
      <c r="H124" s="83">
        <f t="shared" si="24"/>
        <v>0</v>
      </c>
      <c r="I124" s="82">
        <f t="shared" si="24"/>
        <v>0</v>
      </c>
      <c r="N124" s="51">
        <f t="shared" si="20"/>
        <v>0</v>
      </c>
    </row>
    <row r="125" spans="1:14" ht="20.25" customHeight="1">
      <c r="A125" s="21" t="s">
        <v>329</v>
      </c>
      <c r="B125" s="95" t="s">
        <v>325</v>
      </c>
      <c r="C125" s="104" t="s">
        <v>327</v>
      </c>
      <c r="D125" s="104"/>
      <c r="E125" s="84" t="s">
        <v>43</v>
      </c>
      <c r="F125" s="85">
        <v>1</v>
      </c>
      <c r="G125" s="83">
        <f>G$126*$F125/$F$126</f>
        <v>0</v>
      </c>
      <c r="H125" s="83">
        <f>H$126*$F125/$F$126</f>
        <v>0</v>
      </c>
      <c r="I125" s="82">
        <f>I$126*$F125/$F$126</f>
        <v>0</v>
      </c>
      <c r="N125" s="51">
        <f t="shared" si="20"/>
        <v>0</v>
      </c>
    </row>
    <row r="126" spans="1:14" s="3" customFormat="1" ht="20.25" customHeight="1">
      <c r="A126" s="21" t="s">
        <v>330</v>
      </c>
      <c r="B126" s="95"/>
      <c r="C126" s="104"/>
      <c r="D126" s="104"/>
      <c r="E126" s="81" t="s">
        <v>44</v>
      </c>
      <c r="F126" s="9">
        <v>1.065</v>
      </c>
      <c r="G126" s="12">
        <v>0</v>
      </c>
      <c r="H126" s="12">
        <v>0</v>
      </c>
      <c r="I126" s="13">
        <v>0</v>
      </c>
      <c r="J126" s="21"/>
      <c r="K126" s="21"/>
      <c r="L126" s="21"/>
      <c r="N126" s="51">
        <f t="shared" si="20"/>
        <v>0</v>
      </c>
    </row>
    <row r="127" spans="1:14" ht="20.25" customHeight="1">
      <c r="A127" s="21" t="s">
        <v>331</v>
      </c>
      <c r="B127" s="95"/>
      <c r="C127" s="104"/>
      <c r="D127" s="104"/>
      <c r="E127" s="84" t="s">
        <v>45</v>
      </c>
      <c r="F127" s="85">
        <v>1.13</v>
      </c>
      <c r="G127" s="83">
        <f>G$126*$F127/$F$126</f>
        <v>0</v>
      </c>
      <c r="H127" s="83">
        <f>H$126*$F127/$F$126</f>
        <v>0</v>
      </c>
      <c r="I127" s="82">
        <f>I$126*$F127/$F$126</f>
        <v>0</v>
      </c>
      <c r="N127" s="51">
        <f t="shared" si="20"/>
        <v>0</v>
      </c>
    </row>
    <row r="128" spans="1:14" ht="20.25" customHeight="1">
      <c r="A128" s="21" t="s">
        <v>332</v>
      </c>
      <c r="B128" s="95" t="s">
        <v>326</v>
      </c>
      <c r="C128" s="104" t="s">
        <v>328</v>
      </c>
      <c r="D128" s="104"/>
      <c r="E128" s="84" t="s">
        <v>43</v>
      </c>
      <c r="F128" s="85">
        <v>1</v>
      </c>
      <c r="G128" s="83">
        <f>G$129*$F128/$F$129</f>
        <v>0</v>
      </c>
      <c r="H128" s="83">
        <f>H$129*$F128/$F$129</f>
        <v>0</v>
      </c>
      <c r="I128" s="82">
        <f>I$129*$F128/$F$129</f>
        <v>0</v>
      </c>
      <c r="N128" s="51">
        <f t="shared" si="20"/>
        <v>0</v>
      </c>
    </row>
    <row r="129" spans="1:14" s="3" customFormat="1" ht="20.25" customHeight="1">
      <c r="A129" s="21" t="s">
        <v>333</v>
      </c>
      <c r="B129" s="95"/>
      <c r="C129" s="104"/>
      <c r="D129" s="104"/>
      <c r="E129" s="81" t="s">
        <v>44</v>
      </c>
      <c r="F129" s="9">
        <v>1.065</v>
      </c>
      <c r="G129" s="12">
        <v>0</v>
      </c>
      <c r="H129" s="12">
        <v>0</v>
      </c>
      <c r="I129" s="13">
        <v>0</v>
      </c>
      <c r="J129" s="21"/>
      <c r="K129" s="21"/>
      <c r="L129" s="21"/>
      <c r="N129" s="51">
        <f>ROUND(IF($N$8=1,$G129,IF($N$8=2,$H129,IF($N$8=3,$I129,IF($N$8=4,$J129,IF($N$8=5,$K129,IF($N$8=6,$L129)))))),1)</f>
        <v>0</v>
      </c>
    </row>
    <row r="130" spans="1:14" ht="20.25" customHeight="1" thickBot="1">
      <c r="A130" s="21" t="s">
        <v>334</v>
      </c>
      <c r="B130" s="112"/>
      <c r="C130" s="113"/>
      <c r="D130" s="113"/>
      <c r="E130" s="10" t="s">
        <v>45</v>
      </c>
      <c r="F130" s="11">
        <v>1.13</v>
      </c>
      <c r="G130" s="19">
        <f>G$129*$F130/$F$129</f>
        <v>0</v>
      </c>
      <c r="H130" s="19">
        <f>H$129*$F130/$F$129</f>
        <v>0</v>
      </c>
      <c r="I130" s="20">
        <f>I$129*$F130/$F$129</f>
        <v>0</v>
      </c>
      <c r="N130" s="66">
        <f t="shared" si="20"/>
        <v>0</v>
      </c>
    </row>
    <row r="132" spans="1:15" ht="20.25" customHeight="1">
      <c r="A132" s="67"/>
      <c r="K132" s="68"/>
      <c r="L132" s="68"/>
      <c r="N132" s="69"/>
      <c r="O132" s="70"/>
    </row>
    <row r="133" spans="1:15" ht="20.25" customHeight="1">
      <c r="A133" s="67"/>
      <c r="C133" s="99" t="s">
        <v>230</v>
      </c>
      <c r="D133" s="99"/>
      <c r="E133" s="99"/>
      <c r="F133" s="99"/>
      <c r="G133" s="99"/>
      <c r="H133" s="99"/>
      <c r="K133" s="68"/>
      <c r="L133" s="68"/>
      <c r="N133" s="69"/>
      <c r="O133" s="70"/>
    </row>
    <row r="134" spans="1:15" ht="20.25" customHeight="1">
      <c r="A134" s="67"/>
      <c r="C134" s="109" t="s">
        <v>248</v>
      </c>
      <c r="D134" s="109"/>
      <c r="E134" s="109"/>
      <c r="F134" s="109"/>
      <c r="G134" s="109"/>
      <c r="H134" s="109"/>
      <c r="K134" s="68"/>
      <c r="L134" s="68"/>
      <c r="N134" s="69"/>
      <c r="O134" s="70"/>
    </row>
    <row r="135" spans="1:15" ht="20.25" customHeight="1">
      <c r="A135" s="67"/>
      <c r="C135" s="108" t="s">
        <v>86</v>
      </c>
      <c r="D135" s="108"/>
      <c r="E135" s="108"/>
      <c r="F135" s="108"/>
      <c r="G135" s="108"/>
      <c r="H135" s="108"/>
      <c r="K135" s="68"/>
      <c r="L135" s="68"/>
      <c r="N135" s="69"/>
      <c r="O135" s="70"/>
    </row>
    <row r="136" spans="1:15" ht="20.25" customHeight="1" thickBot="1">
      <c r="A136" s="67"/>
      <c r="K136" s="68"/>
      <c r="L136" s="68"/>
      <c r="N136" s="69"/>
      <c r="O136" s="70"/>
    </row>
    <row r="137" spans="1:15" ht="45.75" customHeight="1">
      <c r="A137" s="67"/>
      <c r="C137" s="31" t="s">
        <v>231</v>
      </c>
      <c r="D137" s="32" t="s">
        <v>232</v>
      </c>
      <c r="E137" s="32" t="s">
        <v>233</v>
      </c>
      <c r="F137" s="33" t="s">
        <v>234</v>
      </c>
      <c r="G137" s="32" t="s">
        <v>235</v>
      </c>
      <c r="H137" s="34" t="s">
        <v>236</v>
      </c>
      <c r="K137" s="68"/>
      <c r="L137" s="68"/>
      <c r="N137" s="69"/>
      <c r="O137" s="70"/>
    </row>
    <row r="138" spans="1:15" ht="20.25" customHeight="1">
      <c r="A138" s="24" t="s">
        <v>225</v>
      </c>
      <c r="C138" s="61">
        <v>1</v>
      </c>
      <c r="D138" s="25" t="s">
        <v>76</v>
      </c>
      <c r="E138" s="25" t="s">
        <v>77</v>
      </c>
      <c r="F138" s="35">
        <v>17000</v>
      </c>
      <c r="G138" s="54">
        <v>1.02</v>
      </c>
      <c r="H138" s="56">
        <f>F138*G138</f>
        <v>17340</v>
      </c>
      <c r="K138" s="68"/>
      <c r="L138" s="68"/>
      <c r="N138" s="71">
        <f>ROUND(F138,1)</f>
        <v>17000</v>
      </c>
      <c r="O138" s="70"/>
    </row>
    <row r="139" spans="1:15" ht="20.25" customHeight="1">
      <c r="A139" s="24" t="s">
        <v>226</v>
      </c>
      <c r="C139" s="61">
        <v>2</v>
      </c>
      <c r="D139" s="25" t="s">
        <v>237</v>
      </c>
      <c r="E139" s="25" t="s">
        <v>77</v>
      </c>
      <c r="F139" s="35">
        <v>12920</v>
      </c>
      <c r="G139" s="54">
        <v>1.03</v>
      </c>
      <c r="H139" s="56">
        <f>F139*G139</f>
        <v>13307.6</v>
      </c>
      <c r="K139" s="68"/>
      <c r="L139" s="68"/>
      <c r="N139" s="71">
        <f>ROUND(F139,1)</f>
        <v>12920</v>
      </c>
      <c r="O139" s="70"/>
    </row>
    <row r="140" spans="1:15" ht="20.25" customHeight="1">
      <c r="A140" s="24" t="s">
        <v>227</v>
      </c>
      <c r="C140" s="61">
        <v>3</v>
      </c>
      <c r="D140" s="25" t="s">
        <v>78</v>
      </c>
      <c r="E140" s="25" t="s">
        <v>79</v>
      </c>
      <c r="F140" s="35">
        <v>1518</v>
      </c>
      <c r="G140" s="54">
        <v>1.05</v>
      </c>
      <c r="H140" s="56">
        <f>F140*G140</f>
        <v>1593.9</v>
      </c>
      <c r="K140" s="68"/>
      <c r="L140" s="68"/>
      <c r="N140" s="71">
        <f>ROUND(F140,1)</f>
        <v>1518</v>
      </c>
      <c r="O140" s="70"/>
    </row>
    <row r="141" spans="1:15" ht="20.25" customHeight="1" thickBot="1">
      <c r="A141" s="24" t="s">
        <v>228</v>
      </c>
      <c r="C141" s="63">
        <v>4</v>
      </c>
      <c r="D141" s="27" t="s">
        <v>80</v>
      </c>
      <c r="E141" s="27" t="s">
        <v>77</v>
      </c>
      <c r="F141" s="36">
        <v>0</v>
      </c>
      <c r="G141" s="55">
        <v>0</v>
      </c>
      <c r="H141" s="72">
        <f>F141*G141</f>
        <v>0</v>
      </c>
      <c r="K141" s="68"/>
      <c r="L141" s="68"/>
      <c r="N141" s="71">
        <f>ROUND(F141,1)</f>
        <v>0</v>
      </c>
      <c r="O141" s="70"/>
    </row>
    <row r="142" spans="1:15" ht="20.25" customHeight="1">
      <c r="A142" s="67"/>
      <c r="K142" s="68"/>
      <c r="L142" s="68"/>
      <c r="N142" s="69"/>
      <c r="O142" s="70"/>
    </row>
    <row r="143" spans="1:15" ht="20.25" customHeight="1">
      <c r="A143" s="67"/>
      <c r="C143" s="110" t="s">
        <v>310</v>
      </c>
      <c r="D143" s="110"/>
      <c r="E143" s="110"/>
      <c r="F143" s="110"/>
      <c r="G143" s="110"/>
      <c r="H143" s="110"/>
      <c r="K143" s="68"/>
      <c r="L143" s="68"/>
      <c r="N143" s="69"/>
      <c r="O143" s="70"/>
    </row>
    <row r="144" spans="1:15" ht="20.25" customHeight="1">
      <c r="A144" s="67"/>
      <c r="C144" s="111" t="s">
        <v>248</v>
      </c>
      <c r="D144" s="111"/>
      <c r="E144" s="111"/>
      <c r="F144" s="111"/>
      <c r="G144" s="111"/>
      <c r="H144" s="111"/>
      <c r="K144" s="68"/>
      <c r="L144" s="68"/>
      <c r="N144" s="69"/>
      <c r="O144" s="70"/>
    </row>
    <row r="145" spans="1:15" ht="20.25" customHeight="1">
      <c r="A145" s="67"/>
      <c r="C145" s="108" t="s">
        <v>86</v>
      </c>
      <c r="D145" s="108"/>
      <c r="E145" s="108"/>
      <c r="F145" s="108"/>
      <c r="G145" s="108"/>
      <c r="H145" s="108"/>
      <c r="K145" s="68"/>
      <c r="L145" s="68"/>
      <c r="N145" s="69"/>
      <c r="O145" s="70"/>
    </row>
    <row r="146" spans="1:15" ht="20.25" customHeight="1" thickBot="1">
      <c r="A146" s="67"/>
      <c r="K146" s="68"/>
      <c r="L146" s="68"/>
      <c r="N146" s="69"/>
      <c r="O146" s="70"/>
    </row>
    <row r="147" spans="1:15" ht="45.75" customHeight="1">
      <c r="A147" s="67"/>
      <c r="C147" s="31" t="s">
        <v>231</v>
      </c>
      <c r="D147" s="32" t="s">
        <v>232</v>
      </c>
      <c r="E147" s="32" t="s">
        <v>233</v>
      </c>
      <c r="F147" s="33" t="s">
        <v>234</v>
      </c>
      <c r="G147" s="32" t="s">
        <v>235</v>
      </c>
      <c r="H147" s="34" t="s">
        <v>236</v>
      </c>
      <c r="K147" s="68"/>
      <c r="L147" s="68"/>
      <c r="N147" s="69"/>
      <c r="O147" s="70"/>
    </row>
    <row r="148" spans="1:15" ht="20.25" customHeight="1">
      <c r="A148" s="24" t="s">
        <v>311</v>
      </c>
      <c r="C148" s="61">
        <v>1</v>
      </c>
      <c r="D148" s="25" t="s">
        <v>76</v>
      </c>
      <c r="E148" s="25" t="s">
        <v>77</v>
      </c>
      <c r="F148" s="35">
        <v>14882</v>
      </c>
      <c r="G148" s="54">
        <v>1.02</v>
      </c>
      <c r="H148" s="56">
        <f>F148*G148</f>
        <v>15179.64</v>
      </c>
      <c r="K148" s="68"/>
      <c r="L148" s="68"/>
      <c r="N148" s="71">
        <f>ROUND(F148,1)</f>
        <v>14882</v>
      </c>
      <c r="O148" s="70"/>
    </row>
    <row r="149" spans="1:15" ht="20.25" customHeight="1">
      <c r="A149" s="24" t="s">
        <v>312</v>
      </c>
      <c r="C149" s="61">
        <v>2</v>
      </c>
      <c r="D149" s="25" t="s">
        <v>237</v>
      </c>
      <c r="E149" s="25" t="s">
        <v>77</v>
      </c>
      <c r="F149" s="35">
        <v>12082</v>
      </c>
      <c r="G149" s="54">
        <v>1.03</v>
      </c>
      <c r="H149" s="56">
        <f>F149*G149</f>
        <v>12444.460000000001</v>
      </c>
      <c r="K149" s="68"/>
      <c r="L149" s="68"/>
      <c r="N149" s="71">
        <f>ROUND(F149,1)</f>
        <v>12082</v>
      </c>
      <c r="O149" s="70"/>
    </row>
    <row r="150" spans="1:15" ht="20.25" customHeight="1">
      <c r="A150" s="24" t="s">
        <v>313</v>
      </c>
      <c r="C150" s="61">
        <v>3</v>
      </c>
      <c r="D150" s="25" t="s">
        <v>78</v>
      </c>
      <c r="E150" s="25" t="s">
        <v>79</v>
      </c>
      <c r="F150" s="35">
        <v>1685</v>
      </c>
      <c r="G150" s="54">
        <v>1.05</v>
      </c>
      <c r="H150" s="56">
        <f>F150*G150</f>
        <v>1769.25</v>
      </c>
      <c r="K150" s="68"/>
      <c r="L150" s="68"/>
      <c r="N150" s="71">
        <f>ROUND(F150,1)</f>
        <v>1685</v>
      </c>
      <c r="O150" s="70"/>
    </row>
    <row r="151" spans="1:15" ht="20.25" customHeight="1" thickBot="1">
      <c r="A151" s="24" t="s">
        <v>314</v>
      </c>
      <c r="C151" s="63">
        <v>4</v>
      </c>
      <c r="D151" s="27" t="s">
        <v>80</v>
      </c>
      <c r="E151" s="27" t="s">
        <v>77</v>
      </c>
      <c r="F151" s="36">
        <v>0</v>
      </c>
      <c r="G151" s="55">
        <v>0</v>
      </c>
      <c r="H151" s="72">
        <f>F151*G151</f>
        <v>0</v>
      </c>
      <c r="K151" s="68"/>
      <c r="L151" s="68"/>
      <c r="N151" s="71">
        <f>ROUND(F151,1)</f>
        <v>0</v>
      </c>
      <c r="O151" s="70"/>
    </row>
    <row r="152" spans="1:15" ht="20.25" customHeight="1">
      <c r="A152" s="67"/>
      <c r="K152" s="68"/>
      <c r="L152" s="68"/>
      <c r="N152" s="69"/>
      <c r="O152" s="70"/>
    </row>
    <row r="153" spans="1:15" ht="20.25" customHeight="1">
      <c r="A153" s="67"/>
      <c r="C153" s="110" t="s">
        <v>315</v>
      </c>
      <c r="D153" s="110"/>
      <c r="E153" s="110"/>
      <c r="F153" s="110"/>
      <c r="G153" s="110"/>
      <c r="H153" s="110"/>
      <c r="K153" s="68"/>
      <c r="L153" s="68"/>
      <c r="N153" s="69"/>
      <c r="O153" s="70"/>
    </row>
    <row r="154" spans="1:15" ht="20.25" customHeight="1" thickBot="1">
      <c r="A154" s="67"/>
      <c r="K154" s="68"/>
      <c r="L154" s="68"/>
      <c r="N154" s="69"/>
      <c r="O154" s="70"/>
    </row>
    <row r="155" spans="1:15" ht="45.75" customHeight="1">
      <c r="A155" s="67"/>
      <c r="C155" s="31" t="s">
        <v>231</v>
      </c>
      <c r="D155" s="32" t="s">
        <v>232</v>
      </c>
      <c r="E155" s="32" t="s">
        <v>233</v>
      </c>
      <c r="F155" s="33" t="s">
        <v>316</v>
      </c>
      <c r="G155" s="32" t="s">
        <v>235</v>
      </c>
      <c r="H155" s="34" t="s">
        <v>236</v>
      </c>
      <c r="K155" s="68"/>
      <c r="L155" s="68"/>
      <c r="N155" s="69"/>
      <c r="O155" s="70"/>
    </row>
    <row r="156" spans="1:15" ht="20.25" customHeight="1">
      <c r="A156" s="24" t="s">
        <v>317</v>
      </c>
      <c r="C156" s="61">
        <v>1</v>
      </c>
      <c r="D156" s="25" t="s">
        <v>76</v>
      </c>
      <c r="E156" s="25" t="s">
        <v>77</v>
      </c>
      <c r="F156" s="73">
        <f>F138-F148</f>
        <v>2118</v>
      </c>
      <c r="G156" s="74">
        <v>1.02</v>
      </c>
      <c r="H156" s="75">
        <f>F156*G156</f>
        <v>2160.36</v>
      </c>
      <c r="K156" s="68"/>
      <c r="L156" s="68"/>
      <c r="N156" s="71">
        <f>ROUND(F156,1)</f>
        <v>2118</v>
      </c>
      <c r="O156" s="70"/>
    </row>
    <row r="157" spans="1:15" ht="20.25" customHeight="1">
      <c r="A157" s="24" t="s">
        <v>318</v>
      </c>
      <c r="C157" s="61">
        <v>2</v>
      </c>
      <c r="D157" s="25" t="s">
        <v>237</v>
      </c>
      <c r="E157" s="25" t="s">
        <v>77</v>
      </c>
      <c r="F157" s="73">
        <f>F139-F149</f>
        <v>838</v>
      </c>
      <c r="G157" s="74">
        <v>1.03</v>
      </c>
      <c r="H157" s="75">
        <f>F157*G157</f>
        <v>863.14</v>
      </c>
      <c r="K157" s="68"/>
      <c r="L157" s="68"/>
      <c r="N157" s="71">
        <f>ROUND(F157,1)</f>
        <v>838</v>
      </c>
      <c r="O157" s="70"/>
    </row>
    <row r="158" spans="1:15" ht="20.25" customHeight="1">
      <c r="A158" s="24" t="s">
        <v>319</v>
      </c>
      <c r="C158" s="61">
        <v>3</v>
      </c>
      <c r="D158" s="25" t="s">
        <v>78</v>
      </c>
      <c r="E158" s="25" t="s">
        <v>79</v>
      </c>
      <c r="F158" s="73">
        <f>F140-F150</f>
        <v>-167</v>
      </c>
      <c r="G158" s="74">
        <v>1.05</v>
      </c>
      <c r="H158" s="75">
        <f>F158*G158</f>
        <v>-175.35</v>
      </c>
      <c r="K158" s="68"/>
      <c r="L158" s="68"/>
      <c r="N158" s="71">
        <f>ROUND(F158,1)</f>
        <v>-167</v>
      </c>
      <c r="O158" s="70"/>
    </row>
    <row r="159" spans="1:15" ht="20.25" customHeight="1" thickBot="1">
      <c r="A159" s="24" t="s">
        <v>320</v>
      </c>
      <c r="C159" s="63">
        <v>4</v>
      </c>
      <c r="D159" s="27" t="s">
        <v>80</v>
      </c>
      <c r="E159" s="27" t="s">
        <v>77</v>
      </c>
      <c r="F159" s="80">
        <f>F141-F151</f>
        <v>0</v>
      </c>
      <c r="G159" s="76">
        <v>0</v>
      </c>
      <c r="H159" s="77">
        <f>F159*G159</f>
        <v>0</v>
      </c>
      <c r="K159" s="68"/>
      <c r="L159" s="68"/>
      <c r="N159" s="71">
        <f>ROUND(F159,1)</f>
        <v>0</v>
      </c>
      <c r="O159" s="70"/>
    </row>
    <row r="160" spans="11:15" ht="20.25" customHeight="1">
      <c r="K160" s="68"/>
      <c r="L160" s="68"/>
      <c r="N160" s="69"/>
      <c r="O160" s="70"/>
    </row>
    <row r="161" spans="3:15" ht="20.25" customHeight="1">
      <c r="C161" s="99" t="s">
        <v>244</v>
      </c>
      <c r="D161" s="99"/>
      <c r="E161" s="99"/>
      <c r="F161" s="99"/>
      <c r="G161" s="99"/>
      <c r="H161" s="99"/>
      <c r="K161" s="68"/>
      <c r="L161" s="68"/>
      <c r="N161" s="69"/>
      <c r="O161" s="70"/>
    </row>
    <row r="162" spans="3:15" ht="20.25" customHeight="1">
      <c r="C162" s="100" t="s">
        <v>242</v>
      </c>
      <c r="D162" s="100"/>
      <c r="E162" s="100"/>
      <c r="F162" s="100"/>
      <c r="G162" s="100"/>
      <c r="H162" s="100"/>
      <c r="K162" s="68"/>
      <c r="L162" s="68"/>
      <c r="N162" s="69"/>
      <c r="O162" s="70"/>
    </row>
    <row r="163" spans="3:15" ht="20.25" customHeight="1">
      <c r="C163" s="108" t="s">
        <v>86</v>
      </c>
      <c r="D163" s="108"/>
      <c r="E163" s="108"/>
      <c r="F163" s="108"/>
      <c r="G163" s="108"/>
      <c r="H163" s="108"/>
      <c r="K163" s="68"/>
      <c r="L163" s="68"/>
      <c r="N163" s="69"/>
      <c r="O163" s="70"/>
    </row>
    <row r="164" spans="3:15" ht="20.25" customHeight="1" thickBot="1">
      <c r="C164" s="65"/>
      <c r="D164" s="65"/>
      <c r="E164" s="65"/>
      <c r="F164" s="65"/>
      <c r="G164" s="65"/>
      <c r="H164" s="65"/>
      <c r="K164" s="68"/>
      <c r="L164" s="68"/>
      <c r="N164" s="69"/>
      <c r="O164" s="70"/>
    </row>
    <row r="165" spans="3:15" ht="28.5" customHeight="1" thickBot="1">
      <c r="C165" s="39" t="s">
        <v>0</v>
      </c>
      <c r="D165" s="40" t="s">
        <v>245</v>
      </c>
      <c r="E165" s="40" t="s">
        <v>233</v>
      </c>
      <c r="F165" s="40"/>
      <c r="G165" s="40" t="s">
        <v>241</v>
      </c>
      <c r="H165" s="41"/>
      <c r="K165" s="68"/>
      <c r="L165" s="68"/>
      <c r="N165" s="69"/>
      <c r="O165" s="70"/>
    </row>
    <row r="166" spans="1:15" ht="20.25" customHeight="1">
      <c r="A166" s="23" t="s">
        <v>239</v>
      </c>
      <c r="C166" s="42">
        <v>1</v>
      </c>
      <c r="D166" s="25" t="s">
        <v>246</v>
      </c>
      <c r="E166" s="62" t="s">
        <v>238</v>
      </c>
      <c r="F166" s="37"/>
      <c r="G166" s="44">
        <v>10</v>
      </c>
      <c r="H166" s="26"/>
      <c r="K166" s="68"/>
      <c r="L166" s="68"/>
      <c r="N166" s="78">
        <f>G166</f>
        <v>10</v>
      </c>
      <c r="O166" s="70"/>
    </row>
    <row r="167" spans="1:15" ht="20.25" customHeight="1" thickBot="1">
      <c r="A167" s="23" t="s">
        <v>240</v>
      </c>
      <c r="C167" s="43">
        <v>2</v>
      </c>
      <c r="D167" s="27" t="s">
        <v>243</v>
      </c>
      <c r="E167" s="64" t="s">
        <v>247</v>
      </c>
      <c r="F167" s="38"/>
      <c r="G167" s="45">
        <v>30000</v>
      </c>
      <c r="H167" s="28"/>
      <c r="K167" s="68"/>
      <c r="L167" s="68"/>
      <c r="N167" s="79">
        <f>G167</f>
        <v>30000</v>
      </c>
      <c r="O167" s="70"/>
    </row>
    <row r="168" spans="11:15" ht="20.25" customHeight="1">
      <c r="K168" s="68"/>
      <c r="L168" s="68"/>
      <c r="N168" s="69"/>
      <c r="O168" s="70"/>
    </row>
  </sheetData>
  <sheetProtection/>
  <mergeCells count="72">
    <mergeCell ref="C121:D124"/>
    <mergeCell ref="C118:D120"/>
    <mergeCell ref="C114:D117"/>
    <mergeCell ref="C110:D113"/>
    <mergeCell ref="C107:D109"/>
    <mergeCell ref="C104:D106"/>
    <mergeCell ref="B125:B127"/>
    <mergeCell ref="B128:B130"/>
    <mergeCell ref="C128:D130"/>
    <mergeCell ref="C125:D127"/>
    <mergeCell ref="C153:H153"/>
    <mergeCell ref="C161:H161"/>
    <mergeCell ref="C162:H162"/>
    <mergeCell ref="C163:H163"/>
    <mergeCell ref="C133:H133"/>
    <mergeCell ref="C134:H134"/>
    <mergeCell ref="C135:H135"/>
    <mergeCell ref="C143:H143"/>
    <mergeCell ref="C144:H144"/>
    <mergeCell ref="C145:H145"/>
    <mergeCell ref="B85:B92"/>
    <mergeCell ref="C85:C92"/>
    <mergeCell ref="D85:D92"/>
    <mergeCell ref="B69:B76"/>
    <mergeCell ref="C69:C76"/>
    <mergeCell ref="D69:D76"/>
    <mergeCell ref="C61:C68"/>
    <mergeCell ref="D29:D38"/>
    <mergeCell ref="D39:D48"/>
    <mergeCell ref="D49:D52"/>
    <mergeCell ref="D61:D68"/>
    <mergeCell ref="B77:B84"/>
    <mergeCell ref="C77:C84"/>
    <mergeCell ref="D77:D84"/>
    <mergeCell ref="I100:I103"/>
    <mergeCell ref="B104:B106"/>
    <mergeCell ref="B107:B109"/>
    <mergeCell ref="B96:B99"/>
    <mergeCell ref="F100:F103"/>
    <mergeCell ref="C96:D99"/>
    <mergeCell ref="B93:B95"/>
    <mergeCell ref="C93:C95"/>
    <mergeCell ref="D93:D95"/>
    <mergeCell ref="B121:B124"/>
    <mergeCell ref="C53:C60"/>
    <mergeCell ref="B53:B60"/>
    <mergeCell ref="D53:D60"/>
    <mergeCell ref="B114:B117"/>
    <mergeCell ref="B118:B120"/>
    <mergeCell ref="B61:B68"/>
    <mergeCell ref="B100:B103"/>
    <mergeCell ref="B110:B113"/>
    <mergeCell ref="H100:H103"/>
    <mergeCell ref="E100:E103"/>
    <mergeCell ref="G100:G103"/>
    <mergeCell ref="C100:D103"/>
    <mergeCell ref="B29:B38"/>
    <mergeCell ref="C29:C38"/>
    <mergeCell ref="B39:B48"/>
    <mergeCell ref="C39:C48"/>
    <mergeCell ref="C49:C52"/>
    <mergeCell ref="B49:B52"/>
    <mergeCell ref="B19:B28"/>
    <mergeCell ref="C19:C28"/>
    <mergeCell ref="D9:D18"/>
    <mergeCell ref="B1:I1"/>
    <mergeCell ref="B2:I2"/>
    <mergeCell ref="B4:I4"/>
    <mergeCell ref="B9:B18"/>
    <mergeCell ref="C9:C18"/>
    <mergeCell ref="D19:D28"/>
    <mergeCell ref="B3:I3"/>
  </mergeCells>
  <dataValidations count="1">
    <dataValidation allowBlank="1" showErrorMessage="1" sqref="A138:A141 A148:A151 A156:A159"/>
  </dataValidations>
  <printOptions/>
  <pageMargins left="0.45" right="0.29" top="0.39" bottom="0.43"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242"/>
  <sheetViews>
    <sheetView zoomScale="71" zoomScaleNormal="71" zoomScalePageLayoutView="0" workbookViewId="0" topLeftCell="B91">
      <selection activeCell="S204" sqref="S204"/>
    </sheetView>
  </sheetViews>
  <sheetFormatPr defaultColWidth="8.796875" defaultRowHeight="20.25" customHeight="1"/>
  <cols>
    <col min="1" max="1" width="11.5" style="21" hidden="1" customWidth="1"/>
    <col min="2" max="2" width="5.19921875" style="4" customWidth="1"/>
    <col min="3" max="3" width="9" style="4" customWidth="1"/>
    <col min="4" max="4" width="31.3984375" style="1" customWidth="1"/>
    <col min="5" max="5" width="9" style="1" customWidth="1"/>
    <col min="6" max="6" width="8.09765625" style="2" customWidth="1"/>
    <col min="7" max="8" width="10.09765625" style="1" bestFit="1" customWidth="1"/>
    <col min="9" max="9" width="10.09765625" style="1" customWidth="1"/>
    <col min="10" max="12" width="9.5" style="21" hidden="1" customWidth="1"/>
    <col min="13" max="13" width="2.69921875" style="1" customWidth="1"/>
    <col min="14" max="14" width="11.5" style="29" customWidth="1"/>
    <col min="15" max="16384" width="9" style="1" customWidth="1"/>
  </cols>
  <sheetData>
    <row r="1" spans="2:9" ht="23.25" customHeight="1">
      <c r="B1" s="99" t="s">
        <v>85</v>
      </c>
      <c r="C1" s="99"/>
      <c r="D1" s="99"/>
      <c r="E1" s="99"/>
      <c r="F1" s="99"/>
      <c r="G1" s="99"/>
      <c r="H1" s="99"/>
      <c r="I1" s="99"/>
    </row>
    <row r="2" spans="2:9" ht="23.25" customHeight="1">
      <c r="B2" s="100" t="s">
        <v>229</v>
      </c>
      <c r="C2" s="100"/>
      <c r="D2" s="100"/>
      <c r="E2" s="100"/>
      <c r="F2" s="100"/>
      <c r="G2" s="100"/>
      <c r="H2" s="100"/>
      <c r="I2" s="100"/>
    </row>
    <row r="3" spans="2:9" ht="23.25" customHeight="1">
      <c r="B3" s="100" t="s">
        <v>321</v>
      </c>
      <c r="C3" s="100"/>
      <c r="D3" s="100"/>
      <c r="E3" s="100"/>
      <c r="F3" s="100"/>
      <c r="G3" s="100"/>
      <c r="H3" s="100"/>
      <c r="I3" s="100"/>
    </row>
    <row r="4" spans="2:9" ht="23.25" customHeight="1">
      <c r="B4" s="101" t="s">
        <v>86</v>
      </c>
      <c r="C4" s="101"/>
      <c r="D4" s="101"/>
      <c r="E4" s="101"/>
      <c r="F4" s="101"/>
      <c r="G4" s="101"/>
      <c r="H4" s="101"/>
      <c r="I4" s="101"/>
    </row>
    <row r="5" ht="9.75" customHeight="1" thickBot="1"/>
    <row r="6" spans="1:14" s="7" customFormat="1" ht="76.5" customHeight="1">
      <c r="A6" s="22"/>
      <c r="B6" s="5" t="s">
        <v>0</v>
      </c>
      <c r="C6" s="6" t="s">
        <v>83</v>
      </c>
      <c r="D6" s="15" t="s">
        <v>2</v>
      </c>
      <c r="E6" s="6" t="s">
        <v>84</v>
      </c>
      <c r="F6" s="16" t="s">
        <v>62</v>
      </c>
      <c r="G6" s="6" t="s">
        <v>322</v>
      </c>
      <c r="H6" s="6" t="s">
        <v>323</v>
      </c>
      <c r="I6" s="86" t="s">
        <v>324</v>
      </c>
      <c r="J6" s="22"/>
      <c r="K6" s="22"/>
      <c r="L6" s="22"/>
      <c r="N6" s="52" t="s">
        <v>267</v>
      </c>
    </row>
    <row r="7" spans="1:14" s="7" customFormat="1" ht="23.25" customHeight="1">
      <c r="A7" s="22"/>
      <c r="B7" s="17" t="s">
        <v>3</v>
      </c>
      <c r="C7" s="14" t="s">
        <v>4</v>
      </c>
      <c r="D7" s="14" t="s">
        <v>5</v>
      </c>
      <c r="E7" s="14" t="s">
        <v>6</v>
      </c>
      <c r="F7" s="14" t="s">
        <v>7</v>
      </c>
      <c r="G7" s="14" t="s">
        <v>8</v>
      </c>
      <c r="H7" s="14" t="s">
        <v>9</v>
      </c>
      <c r="I7" s="18" t="s">
        <v>75</v>
      </c>
      <c r="J7" s="22"/>
      <c r="K7" s="22"/>
      <c r="L7" s="22"/>
      <c r="N7" s="53" t="s">
        <v>268</v>
      </c>
    </row>
    <row r="8" spans="1:14" s="7" customFormat="1" ht="53.25" customHeight="1">
      <c r="A8" s="22"/>
      <c r="B8" s="17" t="s">
        <v>1</v>
      </c>
      <c r="C8" s="8" t="s">
        <v>81</v>
      </c>
      <c r="D8" s="14" t="s">
        <v>82</v>
      </c>
      <c r="E8" s="14"/>
      <c r="F8" s="14"/>
      <c r="G8" s="14">
        <v>1</v>
      </c>
      <c r="H8" s="14">
        <v>2</v>
      </c>
      <c r="I8" s="18">
        <v>3</v>
      </c>
      <c r="J8" s="22"/>
      <c r="K8" s="22"/>
      <c r="L8" s="22"/>
      <c r="N8" s="30">
        <v>1</v>
      </c>
    </row>
    <row r="9" spans="1:14" ht="20.25" customHeight="1">
      <c r="A9" s="21" t="s">
        <v>87</v>
      </c>
      <c r="B9" s="95">
        <v>1</v>
      </c>
      <c r="C9" s="96" t="s">
        <v>20</v>
      </c>
      <c r="D9" s="114" t="s">
        <v>63</v>
      </c>
      <c r="E9" s="93" t="s">
        <v>10</v>
      </c>
      <c r="F9" s="94">
        <v>1</v>
      </c>
      <c r="G9" s="92">
        <f>G$13*$F9/$F$13</f>
        <v>158090.7894736842</v>
      </c>
      <c r="H9" s="92">
        <f aca="true" t="shared" si="0" ref="H9:I18">H$13*$F9/$F$13</f>
        <v>150418.42105263157</v>
      </c>
      <c r="I9" s="91">
        <f t="shared" si="0"/>
        <v>140225</v>
      </c>
      <c r="N9" s="51">
        <f>ROUND(IF($N$8=1,$G9,IF($N$8=2,$H9,IF($N$8=3,$I9,IF($N$8=4,$J9,IF($N$8=5,$K9,IF($N$8=6,$L9)))))),1)</f>
        <v>158090.8</v>
      </c>
    </row>
    <row r="10" spans="1:14" ht="20.25" customHeight="1">
      <c r="A10" s="21" t="s">
        <v>88</v>
      </c>
      <c r="B10" s="95"/>
      <c r="C10" s="96"/>
      <c r="D10" s="115"/>
      <c r="E10" s="93" t="s">
        <v>11</v>
      </c>
      <c r="F10" s="94">
        <v>1.18</v>
      </c>
      <c r="G10" s="92">
        <f>G$13*$F10/$F$13</f>
        <v>186547.1315789474</v>
      </c>
      <c r="H10" s="92">
        <f t="shared" si="0"/>
        <v>177493.73684210525</v>
      </c>
      <c r="I10" s="91">
        <f t="shared" si="0"/>
        <v>165465.5</v>
      </c>
      <c r="N10" s="51">
        <f aca="true" t="shared" si="1" ref="N10:N73">ROUND(IF($N$8=1,$G10,IF($N$8=2,$H10,IF($N$8=3,$I10,IF($N$8=4,$J10,IF($N$8=5,$K10,IF($N$8=6,$L10)))))),1)</f>
        <v>186547.1</v>
      </c>
    </row>
    <row r="11" spans="1:14" ht="20.25" customHeight="1">
      <c r="A11" s="21" t="s">
        <v>89</v>
      </c>
      <c r="B11" s="95"/>
      <c r="C11" s="96"/>
      <c r="D11" s="115"/>
      <c r="E11" s="93" t="s">
        <v>12</v>
      </c>
      <c r="F11" s="94">
        <v>1.285</v>
      </c>
      <c r="G11" s="92">
        <f>G$13*$F11/$F$13</f>
        <v>203146.6644736842</v>
      </c>
      <c r="H11" s="92">
        <f t="shared" si="0"/>
        <v>193287.67105263157</v>
      </c>
      <c r="I11" s="91">
        <f t="shared" si="0"/>
        <v>180189.12499999997</v>
      </c>
      <c r="N11" s="51">
        <f t="shared" si="1"/>
        <v>203146.7</v>
      </c>
    </row>
    <row r="12" spans="1:14" ht="20.25" customHeight="1">
      <c r="A12" s="21" t="s">
        <v>90</v>
      </c>
      <c r="B12" s="95"/>
      <c r="C12" s="96"/>
      <c r="D12" s="115"/>
      <c r="E12" s="93" t="s">
        <v>13</v>
      </c>
      <c r="F12" s="94">
        <v>1.39</v>
      </c>
      <c r="G12" s="92">
        <f>G$13*$F12/$F$13</f>
        <v>219746.19736842104</v>
      </c>
      <c r="H12" s="92">
        <f t="shared" si="0"/>
        <v>209081.60526315786</v>
      </c>
      <c r="I12" s="91">
        <f t="shared" si="0"/>
        <v>194912.75</v>
      </c>
      <c r="N12" s="51">
        <f t="shared" si="1"/>
        <v>219746.2</v>
      </c>
    </row>
    <row r="13" spans="1:14" s="3" customFormat="1" ht="20.25" customHeight="1">
      <c r="A13" s="23" t="s">
        <v>91</v>
      </c>
      <c r="B13" s="95"/>
      <c r="C13" s="96"/>
      <c r="D13" s="115"/>
      <c r="E13" s="90" t="s">
        <v>14</v>
      </c>
      <c r="F13" s="9">
        <v>1.52</v>
      </c>
      <c r="G13" s="12">
        <v>240298</v>
      </c>
      <c r="H13" s="12">
        <v>228636</v>
      </c>
      <c r="I13" s="13">
        <v>213142</v>
      </c>
      <c r="J13" s="23"/>
      <c r="K13" s="23"/>
      <c r="L13" s="23"/>
      <c r="N13" s="51">
        <f t="shared" si="1"/>
        <v>240298</v>
      </c>
    </row>
    <row r="14" spans="1:14" ht="20.25" customHeight="1">
      <c r="A14" s="21" t="s">
        <v>92</v>
      </c>
      <c r="B14" s="95"/>
      <c r="C14" s="96"/>
      <c r="D14" s="115"/>
      <c r="E14" s="93" t="s">
        <v>15</v>
      </c>
      <c r="F14" s="94">
        <v>1.65</v>
      </c>
      <c r="G14" s="92">
        <f>G$13*$F14/$F$13</f>
        <v>260849.8026315789</v>
      </c>
      <c r="H14" s="92">
        <f t="shared" si="0"/>
        <v>248190.39473684208</v>
      </c>
      <c r="I14" s="91">
        <f t="shared" si="0"/>
        <v>231371.25</v>
      </c>
      <c r="N14" s="51">
        <f t="shared" si="1"/>
        <v>260849.8</v>
      </c>
    </row>
    <row r="15" spans="1:14" ht="20.25" customHeight="1">
      <c r="A15" s="21" t="s">
        <v>93</v>
      </c>
      <c r="B15" s="95"/>
      <c r="C15" s="96"/>
      <c r="D15" s="115"/>
      <c r="E15" s="93" t="s">
        <v>16</v>
      </c>
      <c r="F15" s="94">
        <v>1.795</v>
      </c>
      <c r="G15" s="92">
        <f>G$13*$F15/$F$13</f>
        <v>283772.96710526315</v>
      </c>
      <c r="H15" s="92">
        <f t="shared" si="0"/>
        <v>270001.06578947365</v>
      </c>
      <c r="I15" s="91">
        <f t="shared" si="0"/>
        <v>251703.875</v>
      </c>
      <c r="N15" s="51">
        <f t="shared" si="1"/>
        <v>283773</v>
      </c>
    </row>
    <row r="16" spans="1:14" ht="20.25" customHeight="1">
      <c r="A16" s="21" t="s">
        <v>94</v>
      </c>
      <c r="B16" s="95"/>
      <c r="C16" s="96"/>
      <c r="D16" s="115"/>
      <c r="E16" s="93" t="s">
        <v>17</v>
      </c>
      <c r="F16" s="94">
        <v>1.94</v>
      </c>
      <c r="G16" s="92">
        <f>G$13*$F16/$F$13</f>
        <v>306696.13157894736</v>
      </c>
      <c r="H16" s="92">
        <f t="shared" si="0"/>
        <v>291811.7368421052</v>
      </c>
      <c r="I16" s="91">
        <f t="shared" si="0"/>
        <v>272036.5</v>
      </c>
      <c r="N16" s="51">
        <f t="shared" si="1"/>
        <v>306696.1</v>
      </c>
    </row>
    <row r="17" spans="1:14" ht="20.25" customHeight="1">
      <c r="A17" s="21" t="s">
        <v>95</v>
      </c>
      <c r="B17" s="95"/>
      <c r="C17" s="96"/>
      <c r="D17" s="115"/>
      <c r="E17" s="93" t="s">
        <v>18</v>
      </c>
      <c r="F17" s="94">
        <v>2.3</v>
      </c>
      <c r="G17" s="92">
        <f>G$13*$F17/$F$13</f>
        <v>363608.8157894736</v>
      </c>
      <c r="H17" s="92">
        <f t="shared" si="0"/>
        <v>345962.3684210526</v>
      </c>
      <c r="I17" s="91">
        <f t="shared" si="0"/>
        <v>322517.5</v>
      </c>
      <c r="N17" s="51">
        <f t="shared" si="1"/>
        <v>363608.8</v>
      </c>
    </row>
    <row r="18" spans="1:14" ht="20.25" customHeight="1">
      <c r="A18" s="21" t="s">
        <v>96</v>
      </c>
      <c r="B18" s="95"/>
      <c r="C18" s="96"/>
      <c r="D18" s="115"/>
      <c r="E18" s="93" t="s">
        <v>19</v>
      </c>
      <c r="F18" s="94">
        <v>2.71</v>
      </c>
      <c r="G18" s="92">
        <f>G$13*$F18/$F$13</f>
        <v>428426.03947368416</v>
      </c>
      <c r="H18" s="92">
        <f t="shared" si="0"/>
        <v>407633.9210526315</v>
      </c>
      <c r="I18" s="91">
        <f t="shared" si="0"/>
        <v>380009.74999999994</v>
      </c>
      <c r="N18" s="51">
        <f t="shared" si="1"/>
        <v>428426</v>
      </c>
    </row>
    <row r="19" spans="1:14" ht="39.75" customHeight="1">
      <c r="A19" s="21" t="s">
        <v>106</v>
      </c>
      <c r="B19" s="95">
        <v>2</v>
      </c>
      <c r="C19" s="96" t="s">
        <v>21</v>
      </c>
      <c r="D19" s="114" t="s">
        <v>64</v>
      </c>
      <c r="E19" s="93" t="s">
        <v>10</v>
      </c>
      <c r="F19" s="94">
        <v>1</v>
      </c>
      <c r="G19" s="92">
        <f>G$23*$F19/$F$23</f>
        <v>158090.7894736842</v>
      </c>
      <c r="H19" s="92">
        <f aca="true" t="shared" si="2" ref="H19:I22">H$23*$F19/$F$23</f>
        <v>150418.42105263157</v>
      </c>
      <c r="I19" s="91">
        <f t="shared" si="2"/>
        <v>140225</v>
      </c>
      <c r="N19" s="51">
        <f t="shared" si="1"/>
        <v>158090.8</v>
      </c>
    </row>
    <row r="20" spans="1:14" ht="39.75" customHeight="1">
      <c r="A20" s="21" t="s">
        <v>97</v>
      </c>
      <c r="B20" s="95"/>
      <c r="C20" s="96"/>
      <c r="D20" s="115"/>
      <c r="E20" s="93" t="s">
        <v>11</v>
      </c>
      <c r="F20" s="94">
        <v>1.18</v>
      </c>
      <c r="G20" s="92">
        <f>G$23*$F20/$F$23</f>
        <v>186547.1315789474</v>
      </c>
      <c r="H20" s="92">
        <f t="shared" si="2"/>
        <v>177493.73684210525</v>
      </c>
      <c r="I20" s="91">
        <f t="shared" si="2"/>
        <v>165465.5</v>
      </c>
      <c r="N20" s="51">
        <f t="shared" si="1"/>
        <v>186547.1</v>
      </c>
    </row>
    <row r="21" spans="1:14" ht="39.75" customHeight="1">
      <c r="A21" s="21" t="s">
        <v>98</v>
      </c>
      <c r="B21" s="95"/>
      <c r="C21" s="96"/>
      <c r="D21" s="115"/>
      <c r="E21" s="93" t="s">
        <v>12</v>
      </c>
      <c r="F21" s="94">
        <v>1.285</v>
      </c>
      <c r="G21" s="92">
        <f>G$23*$F21/$F$23</f>
        <v>203146.6644736842</v>
      </c>
      <c r="H21" s="92">
        <f t="shared" si="2"/>
        <v>193287.67105263157</v>
      </c>
      <c r="I21" s="91">
        <f t="shared" si="2"/>
        <v>180189.12499999997</v>
      </c>
      <c r="N21" s="51">
        <f t="shared" si="1"/>
        <v>203146.7</v>
      </c>
    </row>
    <row r="22" spans="1:14" ht="39.75" customHeight="1">
      <c r="A22" s="21" t="s">
        <v>99</v>
      </c>
      <c r="B22" s="95"/>
      <c r="C22" s="96"/>
      <c r="D22" s="115"/>
      <c r="E22" s="93" t="s">
        <v>13</v>
      </c>
      <c r="F22" s="94">
        <v>1.39</v>
      </c>
      <c r="G22" s="92">
        <f>G$23*$F22/$F$23</f>
        <v>219746.19736842104</v>
      </c>
      <c r="H22" s="92">
        <f t="shared" si="2"/>
        <v>209081.60526315786</v>
      </c>
      <c r="I22" s="91">
        <f t="shared" si="2"/>
        <v>194912.75</v>
      </c>
      <c r="N22" s="51">
        <f t="shared" si="1"/>
        <v>219746.2</v>
      </c>
    </row>
    <row r="23" spans="1:14" s="3" customFormat="1" ht="39.75" customHeight="1">
      <c r="A23" s="23" t="s">
        <v>100</v>
      </c>
      <c r="B23" s="95"/>
      <c r="C23" s="96"/>
      <c r="D23" s="115"/>
      <c r="E23" s="90" t="s">
        <v>14</v>
      </c>
      <c r="F23" s="9">
        <v>1.52</v>
      </c>
      <c r="G23" s="12">
        <v>240298</v>
      </c>
      <c r="H23" s="12">
        <v>228636</v>
      </c>
      <c r="I23" s="13">
        <v>213142</v>
      </c>
      <c r="J23" s="23"/>
      <c r="K23" s="23"/>
      <c r="L23" s="23"/>
      <c r="N23" s="51">
        <f t="shared" si="1"/>
        <v>240298</v>
      </c>
    </row>
    <row r="24" spans="1:14" ht="39.75" customHeight="1">
      <c r="A24" s="21" t="s">
        <v>101</v>
      </c>
      <c r="B24" s="95"/>
      <c r="C24" s="96"/>
      <c r="D24" s="115"/>
      <c r="E24" s="93" t="s">
        <v>15</v>
      </c>
      <c r="F24" s="94">
        <v>1.65</v>
      </c>
      <c r="G24" s="92">
        <f aca="true" t="shared" si="3" ref="G24:I28">G$23*$F24/$F$23</f>
        <v>260849.8026315789</v>
      </c>
      <c r="H24" s="92">
        <f t="shared" si="3"/>
        <v>248190.39473684208</v>
      </c>
      <c r="I24" s="91">
        <f t="shared" si="3"/>
        <v>231371.25</v>
      </c>
      <c r="N24" s="51">
        <f t="shared" si="1"/>
        <v>260849.8</v>
      </c>
    </row>
    <row r="25" spans="1:14" ht="39.75" customHeight="1">
      <c r="A25" s="21" t="s">
        <v>102</v>
      </c>
      <c r="B25" s="95"/>
      <c r="C25" s="96"/>
      <c r="D25" s="115"/>
      <c r="E25" s="93" t="s">
        <v>16</v>
      </c>
      <c r="F25" s="94">
        <v>1.795</v>
      </c>
      <c r="G25" s="92">
        <f t="shared" si="3"/>
        <v>283772.96710526315</v>
      </c>
      <c r="H25" s="92">
        <f t="shared" si="3"/>
        <v>270001.06578947365</v>
      </c>
      <c r="I25" s="91">
        <f t="shared" si="3"/>
        <v>251703.875</v>
      </c>
      <c r="N25" s="51">
        <f t="shared" si="1"/>
        <v>283773</v>
      </c>
    </row>
    <row r="26" spans="1:14" ht="39.75" customHeight="1">
      <c r="A26" s="21" t="s">
        <v>103</v>
      </c>
      <c r="B26" s="95"/>
      <c r="C26" s="96"/>
      <c r="D26" s="115"/>
      <c r="E26" s="93" t="s">
        <v>17</v>
      </c>
      <c r="F26" s="94">
        <v>1.94</v>
      </c>
      <c r="G26" s="92">
        <f t="shared" si="3"/>
        <v>306696.13157894736</v>
      </c>
      <c r="H26" s="92">
        <f t="shared" si="3"/>
        <v>291811.7368421052</v>
      </c>
      <c r="I26" s="91">
        <f t="shared" si="3"/>
        <v>272036.5</v>
      </c>
      <c r="N26" s="51">
        <f t="shared" si="1"/>
        <v>306696.1</v>
      </c>
    </row>
    <row r="27" spans="1:14" ht="39.75" customHeight="1">
      <c r="A27" s="21" t="s">
        <v>104</v>
      </c>
      <c r="B27" s="95"/>
      <c r="C27" s="96"/>
      <c r="D27" s="115"/>
      <c r="E27" s="93" t="s">
        <v>18</v>
      </c>
      <c r="F27" s="94">
        <v>2.3</v>
      </c>
      <c r="G27" s="92">
        <f t="shared" si="3"/>
        <v>363608.8157894736</v>
      </c>
      <c r="H27" s="92">
        <f t="shared" si="3"/>
        <v>345962.3684210526</v>
      </c>
      <c r="I27" s="91">
        <f t="shared" si="3"/>
        <v>322517.5</v>
      </c>
      <c r="N27" s="51">
        <f t="shared" si="1"/>
        <v>363608.8</v>
      </c>
    </row>
    <row r="28" spans="1:14" ht="39.75" customHeight="1">
      <c r="A28" s="21" t="s">
        <v>105</v>
      </c>
      <c r="B28" s="95"/>
      <c r="C28" s="96"/>
      <c r="D28" s="115"/>
      <c r="E28" s="93" t="s">
        <v>19</v>
      </c>
      <c r="F28" s="94">
        <v>2.71</v>
      </c>
      <c r="G28" s="92">
        <f t="shared" si="3"/>
        <v>428426.03947368416</v>
      </c>
      <c r="H28" s="92">
        <f t="shared" si="3"/>
        <v>407633.9210526315</v>
      </c>
      <c r="I28" s="91">
        <f t="shared" si="3"/>
        <v>380009.74999999994</v>
      </c>
      <c r="N28" s="51">
        <f t="shared" si="1"/>
        <v>428426</v>
      </c>
    </row>
    <row r="29" spans="1:14" ht="27.75" customHeight="1">
      <c r="A29" s="21" t="s">
        <v>107</v>
      </c>
      <c r="B29" s="95">
        <v>3</v>
      </c>
      <c r="C29" s="96" t="s">
        <v>22</v>
      </c>
      <c r="D29" s="114" t="s">
        <v>65</v>
      </c>
      <c r="E29" s="93" t="s">
        <v>10</v>
      </c>
      <c r="F29" s="94">
        <v>1</v>
      </c>
      <c r="G29" s="92">
        <f>G$33*$F29/$F$33</f>
        <v>158090.7894736842</v>
      </c>
      <c r="H29" s="92">
        <f aca="true" t="shared" si="4" ref="H29:I32">H$33*$F29/$F$33</f>
        <v>150418.42105263157</v>
      </c>
      <c r="I29" s="91">
        <f t="shared" si="4"/>
        <v>140225</v>
      </c>
      <c r="N29" s="51">
        <f t="shared" si="1"/>
        <v>158090.8</v>
      </c>
    </row>
    <row r="30" spans="1:14" ht="27.75" customHeight="1">
      <c r="A30" s="21" t="s">
        <v>108</v>
      </c>
      <c r="B30" s="95"/>
      <c r="C30" s="96"/>
      <c r="D30" s="115"/>
      <c r="E30" s="93" t="s">
        <v>11</v>
      </c>
      <c r="F30" s="94">
        <v>1.18</v>
      </c>
      <c r="G30" s="92">
        <f>G$33*$F30/$F$33</f>
        <v>186547.1315789474</v>
      </c>
      <c r="H30" s="92">
        <f t="shared" si="4"/>
        <v>177493.73684210525</v>
      </c>
      <c r="I30" s="91">
        <f t="shared" si="4"/>
        <v>165465.5</v>
      </c>
      <c r="N30" s="51">
        <f t="shared" si="1"/>
        <v>186547.1</v>
      </c>
    </row>
    <row r="31" spans="1:14" ht="27.75" customHeight="1">
      <c r="A31" s="21" t="s">
        <v>109</v>
      </c>
      <c r="B31" s="95"/>
      <c r="C31" s="96"/>
      <c r="D31" s="115"/>
      <c r="E31" s="93" t="s">
        <v>12</v>
      </c>
      <c r="F31" s="94">
        <v>1.285</v>
      </c>
      <c r="G31" s="92">
        <f>G$33*$F31/$F$33</f>
        <v>203146.6644736842</v>
      </c>
      <c r="H31" s="92">
        <f t="shared" si="4"/>
        <v>193287.67105263157</v>
      </c>
      <c r="I31" s="91">
        <f t="shared" si="4"/>
        <v>180189.12499999997</v>
      </c>
      <c r="N31" s="51">
        <f t="shared" si="1"/>
        <v>203146.7</v>
      </c>
    </row>
    <row r="32" spans="1:14" ht="27.75" customHeight="1">
      <c r="A32" s="21" t="s">
        <v>110</v>
      </c>
      <c r="B32" s="95"/>
      <c r="C32" s="96"/>
      <c r="D32" s="115"/>
      <c r="E32" s="93" t="s">
        <v>13</v>
      </c>
      <c r="F32" s="94">
        <v>1.39</v>
      </c>
      <c r="G32" s="92">
        <f>G$33*$F32/$F$33</f>
        <v>219746.19736842104</v>
      </c>
      <c r="H32" s="92">
        <f t="shared" si="4"/>
        <v>209081.60526315786</v>
      </c>
      <c r="I32" s="91">
        <f t="shared" si="4"/>
        <v>194912.75</v>
      </c>
      <c r="N32" s="51">
        <f t="shared" si="1"/>
        <v>219746.2</v>
      </c>
    </row>
    <row r="33" spans="1:14" s="3" customFormat="1" ht="27.75" customHeight="1">
      <c r="A33" s="23" t="s">
        <v>111</v>
      </c>
      <c r="B33" s="95"/>
      <c r="C33" s="96"/>
      <c r="D33" s="115"/>
      <c r="E33" s="90" t="s">
        <v>14</v>
      </c>
      <c r="F33" s="9">
        <v>1.52</v>
      </c>
      <c r="G33" s="12">
        <v>240298</v>
      </c>
      <c r="H33" s="12">
        <v>228636</v>
      </c>
      <c r="I33" s="13">
        <v>213142</v>
      </c>
      <c r="J33" s="23"/>
      <c r="K33" s="23"/>
      <c r="L33" s="23"/>
      <c r="N33" s="51">
        <f t="shared" si="1"/>
        <v>240298</v>
      </c>
    </row>
    <row r="34" spans="1:14" ht="27.75" customHeight="1">
      <c r="A34" s="21" t="s">
        <v>112</v>
      </c>
      <c r="B34" s="95"/>
      <c r="C34" s="96"/>
      <c r="D34" s="115"/>
      <c r="E34" s="93" t="s">
        <v>15</v>
      </c>
      <c r="F34" s="94">
        <v>1.65</v>
      </c>
      <c r="G34" s="92">
        <f aca="true" t="shared" si="5" ref="G34:I38">G$33*$F34/$F$33</f>
        <v>260849.8026315789</v>
      </c>
      <c r="H34" s="92">
        <f t="shared" si="5"/>
        <v>248190.39473684208</v>
      </c>
      <c r="I34" s="91">
        <f t="shared" si="5"/>
        <v>231371.25</v>
      </c>
      <c r="N34" s="51">
        <f t="shared" si="1"/>
        <v>260849.8</v>
      </c>
    </row>
    <row r="35" spans="1:14" ht="27.75" customHeight="1">
      <c r="A35" s="21" t="s">
        <v>113</v>
      </c>
      <c r="B35" s="95"/>
      <c r="C35" s="96"/>
      <c r="D35" s="115"/>
      <c r="E35" s="93" t="s">
        <v>16</v>
      </c>
      <c r="F35" s="94">
        <v>1.795</v>
      </c>
      <c r="G35" s="92">
        <f t="shared" si="5"/>
        <v>283772.96710526315</v>
      </c>
      <c r="H35" s="92">
        <f t="shared" si="5"/>
        <v>270001.06578947365</v>
      </c>
      <c r="I35" s="91">
        <f t="shared" si="5"/>
        <v>251703.875</v>
      </c>
      <c r="N35" s="51">
        <f t="shared" si="1"/>
        <v>283773</v>
      </c>
    </row>
    <row r="36" spans="1:14" ht="27.75" customHeight="1">
      <c r="A36" s="21" t="s">
        <v>114</v>
      </c>
      <c r="B36" s="95"/>
      <c r="C36" s="96"/>
      <c r="D36" s="115"/>
      <c r="E36" s="93" t="s">
        <v>17</v>
      </c>
      <c r="F36" s="94">
        <v>1.94</v>
      </c>
      <c r="G36" s="92">
        <f t="shared" si="5"/>
        <v>306696.13157894736</v>
      </c>
      <c r="H36" s="92">
        <f t="shared" si="5"/>
        <v>291811.7368421052</v>
      </c>
      <c r="I36" s="91">
        <f t="shared" si="5"/>
        <v>272036.5</v>
      </c>
      <c r="N36" s="51">
        <f t="shared" si="1"/>
        <v>306696.1</v>
      </c>
    </row>
    <row r="37" spans="1:14" ht="27.75" customHeight="1">
      <c r="A37" s="21" t="s">
        <v>115</v>
      </c>
      <c r="B37" s="95"/>
      <c r="C37" s="96"/>
      <c r="D37" s="115"/>
      <c r="E37" s="93" t="s">
        <v>18</v>
      </c>
      <c r="F37" s="94">
        <v>2.3</v>
      </c>
      <c r="G37" s="92">
        <f t="shared" si="5"/>
        <v>363608.8157894736</v>
      </c>
      <c r="H37" s="92">
        <f t="shared" si="5"/>
        <v>345962.3684210526</v>
      </c>
      <c r="I37" s="91">
        <f t="shared" si="5"/>
        <v>322517.5</v>
      </c>
      <c r="N37" s="51">
        <f t="shared" si="1"/>
        <v>363608.8</v>
      </c>
    </row>
    <row r="38" spans="1:14" ht="27.75" customHeight="1">
      <c r="A38" s="21" t="s">
        <v>116</v>
      </c>
      <c r="B38" s="95"/>
      <c r="C38" s="96"/>
      <c r="D38" s="115"/>
      <c r="E38" s="93" t="s">
        <v>19</v>
      </c>
      <c r="F38" s="94">
        <v>2.71</v>
      </c>
      <c r="G38" s="92">
        <f t="shared" si="5"/>
        <v>428426.03947368416</v>
      </c>
      <c r="H38" s="92">
        <f t="shared" si="5"/>
        <v>407633.9210526315</v>
      </c>
      <c r="I38" s="91">
        <f t="shared" si="5"/>
        <v>380009.74999999994</v>
      </c>
      <c r="N38" s="51">
        <f t="shared" si="1"/>
        <v>428426</v>
      </c>
    </row>
    <row r="39" spans="1:14" ht="24.75" customHeight="1">
      <c r="A39" s="21" t="s">
        <v>117</v>
      </c>
      <c r="B39" s="95">
        <v>4</v>
      </c>
      <c r="C39" s="96" t="s">
        <v>23</v>
      </c>
      <c r="D39" s="114" t="s">
        <v>66</v>
      </c>
      <c r="E39" s="93" t="s">
        <v>10</v>
      </c>
      <c r="F39" s="94">
        <v>1</v>
      </c>
      <c r="G39" s="92">
        <f>G$43*$F39/$F$43</f>
        <v>158090.7894736842</v>
      </c>
      <c r="H39" s="92">
        <f aca="true" t="shared" si="6" ref="H39:I42">H$43*$F39/$F$43</f>
        <v>150418.42105263157</v>
      </c>
      <c r="I39" s="91">
        <f t="shared" si="6"/>
        <v>140225</v>
      </c>
      <c r="N39" s="51">
        <f t="shared" si="1"/>
        <v>158090.8</v>
      </c>
    </row>
    <row r="40" spans="1:14" ht="24.75" customHeight="1">
      <c r="A40" s="21" t="s">
        <v>118</v>
      </c>
      <c r="B40" s="95"/>
      <c r="C40" s="96"/>
      <c r="D40" s="115"/>
      <c r="E40" s="93" t="s">
        <v>11</v>
      </c>
      <c r="F40" s="94">
        <v>1.18</v>
      </c>
      <c r="G40" s="92">
        <f>G$43*$F40/$F$43</f>
        <v>186547.1315789474</v>
      </c>
      <c r="H40" s="92">
        <f t="shared" si="6"/>
        <v>177493.73684210525</v>
      </c>
      <c r="I40" s="91">
        <f t="shared" si="6"/>
        <v>165465.5</v>
      </c>
      <c r="N40" s="51">
        <f t="shared" si="1"/>
        <v>186547.1</v>
      </c>
    </row>
    <row r="41" spans="1:14" ht="24.75" customHeight="1">
      <c r="A41" s="21" t="s">
        <v>119</v>
      </c>
      <c r="B41" s="95"/>
      <c r="C41" s="96"/>
      <c r="D41" s="115"/>
      <c r="E41" s="93" t="s">
        <v>12</v>
      </c>
      <c r="F41" s="94">
        <v>1.285</v>
      </c>
      <c r="G41" s="92">
        <f>G$43*$F41/$F$43</f>
        <v>203146.6644736842</v>
      </c>
      <c r="H41" s="92">
        <f t="shared" si="6"/>
        <v>193287.67105263157</v>
      </c>
      <c r="I41" s="91">
        <f t="shared" si="6"/>
        <v>180189.12499999997</v>
      </c>
      <c r="N41" s="51">
        <f t="shared" si="1"/>
        <v>203146.7</v>
      </c>
    </row>
    <row r="42" spans="1:14" ht="24.75" customHeight="1">
      <c r="A42" s="21" t="s">
        <v>120</v>
      </c>
      <c r="B42" s="95"/>
      <c r="C42" s="96"/>
      <c r="D42" s="115"/>
      <c r="E42" s="93" t="s">
        <v>13</v>
      </c>
      <c r="F42" s="94">
        <v>1.39</v>
      </c>
      <c r="G42" s="92">
        <f>G$43*$F42/$F$43</f>
        <v>219746.19736842104</v>
      </c>
      <c r="H42" s="92">
        <f t="shared" si="6"/>
        <v>209081.60526315786</v>
      </c>
      <c r="I42" s="91">
        <f t="shared" si="6"/>
        <v>194912.75</v>
      </c>
      <c r="N42" s="51">
        <f t="shared" si="1"/>
        <v>219746.2</v>
      </c>
    </row>
    <row r="43" spans="1:14" s="3" customFormat="1" ht="24.75" customHeight="1">
      <c r="A43" s="23" t="s">
        <v>121</v>
      </c>
      <c r="B43" s="95"/>
      <c r="C43" s="96"/>
      <c r="D43" s="115"/>
      <c r="E43" s="90" t="s">
        <v>14</v>
      </c>
      <c r="F43" s="9">
        <v>1.52</v>
      </c>
      <c r="G43" s="12">
        <v>240298</v>
      </c>
      <c r="H43" s="12">
        <v>228636</v>
      </c>
      <c r="I43" s="13">
        <v>213142</v>
      </c>
      <c r="J43" s="23"/>
      <c r="K43" s="23"/>
      <c r="L43" s="23"/>
      <c r="N43" s="51">
        <f t="shared" si="1"/>
        <v>240298</v>
      </c>
    </row>
    <row r="44" spans="1:14" ht="24.75" customHeight="1">
      <c r="A44" s="21" t="s">
        <v>122</v>
      </c>
      <c r="B44" s="95"/>
      <c r="C44" s="96"/>
      <c r="D44" s="115"/>
      <c r="E44" s="93" t="s">
        <v>15</v>
      </c>
      <c r="F44" s="94">
        <v>1.65</v>
      </c>
      <c r="G44" s="92">
        <f aca="true" t="shared" si="7" ref="G44:I48">G$43*$F44/$F$43</f>
        <v>260849.8026315789</v>
      </c>
      <c r="H44" s="92">
        <f t="shared" si="7"/>
        <v>248190.39473684208</v>
      </c>
      <c r="I44" s="91">
        <f t="shared" si="7"/>
        <v>231371.25</v>
      </c>
      <c r="N44" s="51">
        <f t="shared" si="1"/>
        <v>260849.8</v>
      </c>
    </row>
    <row r="45" spans="1:14" ht="24.75" customHeight="1">
      <c r="A45" s="21" t="s">
        <v>123</v>
      </c>
      <c r="B45" s="95"/>
      <c r="C45" s="96"/>
      <c r="D45" s="115"/>
      <c r="E45" s="93" t="s">
        <v>16</v>
      </c>
      <c r="F45" s="94">
        <v>1.795</v>
      </c>
      <c r="G45" s="92">
        <f t="shared" si="7"/>
        <v>283772.96710526315</v>
      </c>
      <c r="H45" s="92">
        <f t="shared" si="7"/>
        <v>270001.06578947365</v>
      </c>
      <c r="I45" s="91">
        <f t="shared" si="7"/>
        <v>251703.875</v>
      </c>
      <c r="N45" s="51">
        <f t="shared" si="1"/>
        <v>283773</v>
      </c>
    </row>
    <row r="46" spans="1:14" ht="24.75" customHeight="1">
      <c r="A46" s="21" t="s">
        <v>124</v>
      </c>
      <c r="B46" s="95"/>
      <c r="C46" s="96"/>
      <c r="D46" s="115"/>
      <c r="E46" s="93" t="s">
        <v>17</v>
      </c>
      <c r="F46" s="94">
        <v>1.94</v>
      </c>
      <c r="G46" s="92">
        <f t="shared" si="7"/>
        <v>306696.13157894736</v>
      </c>
      <c r="H46" s="92">
        <f t="shared" si="7"/>
        <v>291811.7368421052</v>
      </c>
      <c r="I46" s="91">
        <f t="shared" si="7"/>
        <v>272036.5</v>
      </c>
      <c r="N46" s="51">
        <f t="shared" si="1"/>
        <v>306696.1</v>
      </c>
    </row>
    <row r="47" spans="1:14" ht="24.75" customHeight="1">
      <c r="A47" s="21" t="s">
        <v>125</v>
      </c>
      <c r="B47" s="95"/>
      <c r="C47" s="96"/>
      <c r="D47" s="115"/>
      <c r="E47" s="93" t="s">
        <v>18</v>
      </c>
      <c r="F47" s="94">
        <v>2.3</v>
      </c>
      <c r="G47" s="92">
        <f t="shared" si="7"/>
        <v>363608.8157894736</v>
      </c>
      <c r="H47" s="92">
        <f t="shared" si="7"/>
        <v>345962.3684210526</v>
      </c>
      <c r="I47" s="91">
        <f t="shared" si="7"/>
        <v>322517.5</v>
      </c>
      <c r="N47" s="51">
        <f t="shared" si="1"/>
        <v>363608.8</v>
      </c>
    </row>
    <row r="48" spans="1:14" ht="24.75" customHeight="1">
      <c r="A48" s="21" t="s">
        <v>126</v>
      </c>
      <c r="B48" s="95"/>
      <c r="C48" s="96"/>
      <c r="D48" s="115"/>
      <c r="E48" s="93" t="s">
        <v>19</v>
      </c>
      <c r="F48" s="94">
        <v>2.71</v>
      </c>
      <c r="G48" s="92">
        <f t="shared" si="7"/>
        <v>428426.03947368416</v>
      </c>
      <c r="H48" s="92">
        <f t="shared" si="7"/>
        <v>407633.9210526315</v>
      </c>
      <c r="I48" s="91">
        <f t="shared" si="7"/>
        <v>380009.74999999994</v>
      </c>
      <c r="N48" s="51">
        <f t="shared" si="1"/>
        <v>428426</v>
      </c>
    </row>
    <row r="49" spans="1:14" ht="20.25" customHeight="1">
      <c r="A49" s="21" t="s">
        <v>127</v>
      </c>
      <c r="B49" s="95">
        <v>5</v>
      </c>
      <c r="C49" s="96" t="s">
        <v>24</v>
      </c>
      <c r="D49" s="114" t="s">
        <v>67</v>
      </c>
      <c r="E49" s="93" t="s">
        <v>10</v>
      </c>
      <c r="F49" s="94">
        <v>1</v>
      </c>
      <c r="G49" s="92">
        <f>G$53*$F49/$F$53</f>
        <v>158090.7894736842</v>
      </c>
      <c r="H49" s="92">
        <f aca="true" t="shared" si="8" ref="H49:I52">H$53*$F49/$F$53</f>
        <v>150418.42105263157</v>
      </c>
      <c r="I49" s="91">
        <f t="shared" si="8"/>
        <v>140225</v>
      </c>
      <c r="N49" s="51">
        <f t="shared" si="1"/>
        <v>158090.8</v>
      </c>
    </row>
    <row r="50" spans="1:14" ht="20.25" customHeight="1">
      <c r="A50" s="21" t="s">
        <v>128</v>
      </c>
      <c r="B50" s="95"/>
      <c r="C50" s="96"/>
      <c r="D50" s="115"/>
      <c r="E50" s="93" t="s">
        <v>11</v>
      </c>
      <c r="F50" s="94">
        <v>1.18</v>
      </c>
      <c r="G50" s="92">
        <f>G$53*$F50/$F$53</f>
        <v>186547.1315789474</v>
      </c>
      <c r="H50" s="92">
        <f t="shared" si="8"/>
        <v>177493.73684210525</v>
      </c>
      <c r="I50" s="91">
        <f t="shared" si="8"/>
        <v>165465.5</v>
      </c>
      <c r="N50" s="51">
        <f t="shared" si="1"/>
        <v>186547.1</v>
      </c>
    </row>
    <row r="51" spans="1:14" ht="20.25" customHeight="1">
      <c r="A51" s="21" t="s">
        <v>129</v>
      </c>
      <c r="B51" s="95"/>
      <c r="C51" s="96"/>
      <c r="D51" s="115"/>
      <c r="E51" s="93" t="s">
        <v>12</v>
      </c>
      <c r="F51" s="94">
        <v>1.285</v>
      </c>
      <c r="G51" s="92">
        <f>G$53*$F51/$F$53</f>
        <v>203146.6644736842</v>
      </c>
      <c r="H51" s="92">
        <f t="shared" si="8"/>
        <v>193287.67105263157</v>
      </c>
      <c r="I51" s="91">
        <f t="shared" si="8"/>
        <v>180189.12499999997</v>
      </c>
      <c r="N51" s="51">
        <f t="shared" si="1"/>
        <v>203146.7</v>
      </c>
    </row>
    <row r="52" spans="1:14" ht="20.25" customHeight="1">
      <c r="A52" s="21" t="s">
        <v>130</v>
      </c>
      <c r="B52" s="95"/>
      <c r="C52" s="96"/>
      <c r="D52" s="115"/>
      <c r="E52" s="93" t="s">
        <v>13</v>
      </c>
      <c r="F52" s="94">
        <v>1.39</v>
      </c>
      <c r="G52" s="92">
        <f>G$53*$F52/$F$53</f>
        <v>219746.19736842104</v>
      </c>
      <c r="H52" s="92">
        <f t="shared" si="8"/>
        <v>209081.60526315786</v>
      </c>
      <c r="I52" s="91">
        <f t="shared" si="8"/>
        <v>194912.75</v>
      </c>
      <c r="N52" s="51">
        <f t="shared" si="1"/>
        <v>219746.2</v>
      </c>
    </row>
    <row r="53" spans="1:14" s="3" customFormat="1" ht="20.25" customHeight="1">
      <c r="A53" s="23" t="s">
        <v>131</v>
      </c>
      <c r="B53" s="95"/>
      <c r="C53" s="96"/>
      <c r="D53" s="115"/>
      <c r="E53" s="90" t="s">
        <v>14</v>
      </c>
      <c r="F53" s="9">
        <v>1.52</v>
      </c>
      <c r="G53" s="12">
        <v>240298</v>
      </c>
      <c r="H53" s="12">
        <v>228636</v>
      </c>
      <c r="I53" s="13">
        <v>213142</v>
      </c>
      <c r="J53" s="23"/>
      <c r="K53" s="23"/>
      <c r="L53" s="23"/>
      <c r="N53" s="51">
        <f t="shared" si="1"/>
        <v>240298</v>
      </c>
    </row>
    <row r="54" spans="1:14" ht="20.25" customHeight="1">
      <c r="A54" s="21" t="s">
        <v>132</v>
      </c>
      <c r="B54" s="95"/>
      <c r="C54" s="96"/>
      <c r="D54" s="115"/>
      <c r="E54" s="93" t="s">
        <v>15</v>
      </c>
      <c r="F54" s="94">
        <v>1.65</v>
      </c>
      <c r="G54" s="92">
        <f aca="true" t="shared" si="9" ref="G54:I58">G$53*$F54/$F$53</f>
        <v>260849.8026315789</v>
      </c>
      <c r="H54" s="92">
        <f t="shared" si="9"/>
        <v>248190.39473684208</v>
      </c>
      <c r="I54" s="91">
        <f t="shared" si="9"/>
        <v>231371.25</v>
      </c>
      <c r="N54" s="51">
        <f t="shared" si="1"/>
        <v>260849.8</v>
      </c>
    </row>
    <row r="55" spans="1:14" ht="20.25" customHeight="1">
      <c r="A55" s="21" t="s">
        <v>133</v>
      </c>
      <c r="B55" s="95"/>
      <c r="C55" s="96"/>
      <c r="D55" s="115"/>
      <c r="E55" s="93" t="s">
        <v>16</v>
      </c>
      <c r="F55" s="94">
        <v>1.795</v>
      </c>
      <c r="G55" s="92">
        <f t="shared" si="9"/>
        <v>283772.96710526315</v>
      </c>
      <c r="H55" s="92">
        <f t="shared" si="9"/>
        <v>270001.06578947365</v>
      </c>
      <c r="I55" s="91">
        <f t="shared" si="9"/>
        <v>251703.875</v>
      </c>
      <c r="N55" s="51">
        <f t="shared" si="1"/>
        <v>283773</v>
      </c>
    </row>
    <row r="56" spans="1:14" ht="20.25" customHeight="1">
      <c r="A56" s="21" t="s">
        <v>134</v>
      </c>
      <c r="B56" s="95"/>
      <c r="C56" s="96"/>
      <c r="D56" s="115"/>
      <c r="E56" s="93" t="s">
        <v>17</v>
      </c>
      <c r="F56" s="94">
        <v>1.94</v>
      </c>
      <c r="G56" s="92">
        <f t="shared" si="9"/>
        <v>306696.13157894736</v>
      </c>
      <c r="H56" s="92">
        <f t="shared" si="9"/>
        <v>291811.7368421052</v>
      </c>
      <c r="I56" s="91">
        <f t="shared" si="9"/>
        <v>272036.5</v>
      </c>
      <c r="N56" s="51">
        <f t="shared" si="1"/>
        <v>306696.1</v>
      </c>
    </row>
    <row r="57" spans="1:14" ht="20.25" customHeight="1">
      <c r="A57" s="21" t="s">
        <v>135</v>
      </c>
      <c r="B57" s="95"/>
      <c r="C57" s="96"/>
      <c r="D57" s="115"/>
      <c r="E57" s="93" t="s">
        <v>18</v>
      </c>
      <c r="F57" s="94">
        <v>2.3</v>
      </c>
      <c r="G57" s="92">
        <f t="shared" si="9"/>
        <v>363608.8157894736</v>
      </c>
      <c r="H57" s="92">
        <f t="shared" si="9"/>
        <v>345962.3684210526</v>
      </c>
      <c r="I57" s="91">
        <f t="shared" si="9"/>
        <v>322517.5</v>
      </c>
      <c r="N57" s="51">
        <f t="shared" si="1"/>
        <v>363608.8</v>
      </c>
    </row>
    <row r="58" spans="1:14" ht="20.25" customHeight="1">
      <c r="A58" s="21" t="s">
        <v>136</v>
      </c>
      <c r="B58" s="95"/>
      <c r="C58" s="96"/>
      <c r="D58" s="115"/>
      <c r="E58" s="93" t="s">
        <v>19</v>
      </c>
      <c r="F58" s="94">
        <v>2.71</v>
      </c>
      <c r="G58" s="92">
        <f t="shared" si="9"/>
        <v>428426.03947368416</v>
      </c>
      <c r="H58" s="92">
        <f t="shared" si="9"/>
        <v>407633.9210526315</v>
      </c>
      <c r="I58" s="91">
        <f t="shared" si="9"/>
        <v>380009.74999999994</v>
      </c>
      <c r="N58" s="51">
        <f t="shared" si="1"/>
        <v>428426</v>
      </c>
    </row>
    <row r="59" spans="1:14" ht="30" customHeight="1">
      <c r="A59" s="21" t="s">
        <v>137</v>
      </c>
      <c r="B59" s="95">
        <v>6</v>
      </c>
      <c r="C59" s="96" t="s">
        <v>25</v>
      </c>
      <c r="D59" s="114" t="s">
        <v>68</v>
      </c>
      <c r="E59" s="93" t="s">
        <v>10</v>
      </c>
      <c r="F59" s="94">
        <v>1</v>
      </c>
      <c r="G59" s="92">
        <f>G$63*$F59/$F$63</f>
        <v>158090.7894736842</v>
      </c>
      <c r="H59" s="92">
        <f aca="true" t="shared" si="10" ref="H59:I62">H$63*$F59/$F$63</f>
        <v>150418.42105263157</v>
      </c>
      <c r="I59" s="91">
        <f t="shared" si="10"/>
        <v>140225</v>
      </c>
      <c r="N59" s="51">
        <f t="shared" si="1"/>
        <v>158090.8</v>
      </c>
    </row>
    <row r="60" spans="1:14" ht="30" customHeight="1">
      <c r="A60" s="21" t="s">
        <v>138</v>
      </c>
      <c r="B60" s="95"/>
      <c r="C60" s="96"/>
      <c r="D60" s="115"/>
      <c r="E60" s="93" t="s">
        <v>11</v>
      </c>
      <c r="F60" s="94">
        <v>1.18</v>
      </c>
      <c r="G60" s="92">
        <f>G$63*$F60/$F$63</f>
        <v>186547.1315789474</v>
      </c>
      <c r="H60" s="92">
        <f t="shared" si="10"/>
        <v>177493.73684210525</v>
      </c>
      <c r="I60" s="91">
        <f t="shared" si="10"/>
        <v>165465.5</v>
      </c>
      <c r="N60" s="51">
        <f t="shared" si="1"/>
        <v>186547.1</v>
      </c>
    </row>
    <row r="61" spans="1:14" ht="30" customHeight="1">
      <c r="A61" s="21" t="s">
        <v>139</v>
      </c>
      <c r="B61" s="95"/>
      <c r="C61" s="96"/>
      <c r="D61" s="115"/>
      <c r="E61" s="93" t="s">
        <v>12</v>
      </c>
      <c r="F61" s="94">
        <v>1.285</v>
      </c>
      <c r="G61" s="92">
        <f>G$63*$F61/$F$63</f>
        <v>203146.6644736842</v>
      </c>
      <c r="H61" s="92">
        <f t="shared" si="10"/>
        <v>193287.67105263157</v>
      </c>
      <c r="I61" s="91">
        <f t="shared" si="10"/>
        <v>180189.12499999997</v>
      </c>
      <c r="N61" s="51">
        <f t="shared" si="1"/>
        <v>203146.7</v>
      </c>
    </row>
    <row r="62" spans="1:14" ht="30" customHeight="1">
      <c r="A62" s="21" t="s">
        <v>140</v>
      </c>
      <c r="B62" s="95"/>
      <c r="C62" s="96"/>
      <c r="D62" s="115"/>
      <c r="E62" s="93" t="s">
        <v>13</v>
      </c>
      <c r="F62" s="94">
        <v>1.39</v>
      </c>
      <c r="G62" s="92">
        <f>G$63*$F62/$F$63</f>
        <v>219746.19736842104</v>
      </c>
      <c r="H62" s="92">
        <f t="shared" si="10"/>
        <v>209081.60526315786</v>
      </c>
      <c r="I62" s="91">
        <f t="shared" si="10"/>
        <v>194912.75</v>
      </c>
      <c r="N62" s="51">
        <f t="shared" si="1"/>
        <v>219746.2</v>
      </c>
    </row>
    <row r="63" spans="1:14" s="3" customFormat="1" ht="30" customHeight="1">
      <c r="A63" s="23" t="s">
        <v>141</v>
      </c>
      <c r="B63" s="95"/>
      <c r="C63" s="96"/>
      <c r="D63" s="115"/>
      <c r="E63" s="90" t="s">
        <v>14</v>
      </c>
      <c r="F63" s="9">
        <v>1.52</v>
      </c>
      <c r="G63" s="12">
        <v>240298</v>
      </c>
      <c r="H63" s="12">
        <v>228636</v>
      </c>
      <c r="I63" s="13">
        <v>213142</v>
      </c>
      <c r="J63" s="23"/>
      <c r="K63" s="23"/>
      <c r="L63" s="23"/>
      <c r="N63" s="51">
        <f t="shared" si="1"/>
        <v>240298</v>
      </c>
    </row>
    <row r="64" spans="1:14" ht="30" customHeight="1">
      <c r="A64" s="21" t="s">
        <v>142</v>
      </c>
      <c r="B64" s="95"/>
      <c r="C64" s="96"/>
      <c r="D64" s="115"/>
      <c r="E64" s="93" t="s">
        <v>15</v>
      </c>
      <c r="F64" s="94">
        <v>1.65</v>
      </c>
      <c r="G64" s="92">
        <f aca="true" t="shared" si="11" ref="G64:I68">G$63*$F64/$F$63</f>
        <v>260849.8026315789</v>
      </c>
      <c r="H64" s="92">
        <f t="shared" si="11"/>
        <v>248190.39473684208</v>
      </c>
      <c r="I64" s="91">
        <f t="shared" si="11"/>
        <v>231371.25</v>
      </c>
      <c r="N64" s="51">
        <f t="shared" si="1"/>
        <v>260849.8</v>
      </c>
    </row>
    <row r="65" spans="1:14" ht="30" customHeight="1">
      <c r="A65" s="21" t="s">
        <v>143</v>
      </c>
      <c r="B65" s="95"/>
      <c r="C65" s="96"/>
      <c r="D65" s="115"/>
      <c r="E65" s="93" t="s">
        <v>16</v>
      </c>
      <c r="F65" s="94">
        <v>1.795</v>
      </c>
      <c r="G65" s="92">
        <f t="shared" si="11"/>
        <v>283772.96710526315</v>
      </c>
      <c r="H65" s="92">
        <f t="shared" si="11"/>
        <v>270001.06578947365</v>
      </c>
      <c r="I65" s="91">
        <f t="shared" si="11"/>
        <v>251703.875</v>
      </c>
      <c r="N65" s="51">
        <f t="shared" si="1"/>
        <v>283773</v>
      </c>
    </row>
    <row r="66" spans="1:14" ht="30" customHeight="1">
      <c r="A66" s="21" t="s">
        <v>144</v>
      </c>
      <c r="B66" s="95"/>
      <c r="C66" s="96"/>
      <c r="D66" s="115"/>
      <c r="E66" s="93" t="s">
        <v>17</v>
      </c>
      <c r="F66" s="94">
        <v>1.94</v>
      </c>
      <c r="G66" s="92">
        <f t="shared" si="11"/>
        <v>306696.13157894736</v>
      </c>
      <c r="H66" s="92">
        <f t="shared" si="11"/>
        <v>291811.7368421052</v>
      </c>
      <c r="I66" s="91">
        <f t="shared" si="11"/>
        <v>272036.5</v>
      </c>
      <c r="N66" s="51">
        <f t="shared" si="1"/>
        <v>306696.1</v>
      </c>
    </row>
    <row r="67" spans="1:14" ht="30" customHeight="1">
      <c r="A67" s="21" t="s">
        <v>145</v>
      </c>
      <c r="B67" s="95"/>
      <c r="C67" s="96"/>
      <c r="D67" s="115"/>
      <c r="E67" s="93" t="s">
        <v>18</v>
      </c>
      <c r="F67" s="94">
        <v>2.3</v>
      </c>
      <c r="G67" s="92">
        <f t="shared" si="11"/>
        <v>363608.8157894736</v>
      </c>
      <c r="H67" s="92">
        <f t="shared" si="11"/>
        <v>345962.3684210526</v>
      </c>
      <c r="I67" s="91">
        <f t="shared" si="11"/>
        <v>322517.5</v>
      </c>
      <c r="N67" s="51">
        <f t="shared" si="1"/>
        <v>363608.8</v>
      </c>
    </row>
    <row r="68" spans="1:14" ht="30" customHeight="1">
      <c r="A68" s="21" t="s">
        <v>146</v>
      </c>
      <c r="B68" s="95"/>
      <c r="C68" s="96"/>
      <c r="D68" s="115"/>
      <c r="E68" s="93" t="s">
        <v>19</v>
      </c>
      <c r="F68" s="94">
        <v>2.71</v>
      </c>
      <c r="G68" s="92">
        <f t="shared" si="11"/>
        <v>428426.03947368416</v>
      </c>
      <c r="H68" s="92">
        <f t="shared" si="11"/>
        <v>407633.9210526315</v>
      </c>
      <c r="I68" s="91">
        <f t="shared" si="11"/>
        <v>380009.74999999994</v>
      </c>
      <c r="N68" s="51">
        <f t="shared" si="1"/>
        <v>428426</v>
      </c>
    </row>
    <row r="69" spans="1:14" ht="20.25" customHeight="1">
      <c r="A69" s="21" t="s">
        <v>147</v>
      </c>
      <c r="B69" s="95">
        <v>7</v>
      </c>
      <c r="C69" s="96" t="s">
        <v>26</v>
      </c>
      <c r="D69" s="97" t="s">
        <v>69</v>
      </c>
      <c r="E69" s="93" t="s">
        <v>10</v>
      </c>
      <c r="F69" s="94">
        <v>1</v>
      </c>
      <c r="G69" s="92">
        <f>G$73*$F69/$F$73</f>
        <v>158090.7894736842</v>
      </c>
      <c r="H69" s="92">
        <f aca="true" t="shared" si="12" ref="H69:I72">H$73*$F69/$F$73</f>
        <v>150418.42105263157</v>
      </c>
      <c r="I69" s="91">
        <f t="shared" si="12"/>
        <v>140225</v>
      </c>
      <c r="N69" s="51">
        <f t="shared" si="1"/>
        <v>158090.8</v>
      </c>
    </row>
    <row r="70" spans="1:14" ht="20.25" customHeight="1">
      <c r="A70" s="21" t="s">
        <v>148</v>
      </c>
      <c r="B70" s="95"/>
      <c r="C70" s="96"/>
      <c r="D70" s="98"/>
      <c r="E70" s="93" t="s">
        <v>11</v>
      </c>
      <c r="F70" s="94">
        <v>1.18</v>
      </c>
      <c r="G70" s="92">
        <f>G$73*$F70/$F$73</f>
        <v>186547.1315789474</v>
      </c>
      <c r="H70" s="92">
        <f t="shared" si="12"/>
        <v>177493.73684210525</v>
      </c>
      <c r="I70" s="91">
        <f t="shared" si="12"/>
        <v>165465.5</v>
      </c>
      <c r="N70" s="51">
        <f t="shared" si="1"/>
        <v>186547.1</v>
      </c>
    </row>
    <row r="71" spans="1:14" ht="20.25" customHeight="1">
      <c r="A71" s="21" t="s">
        <v>149</v>
      </c>
      <c r="B71" s="95"/>
      <c r="C71" s="96"/>
      <c r="D71" s="98"/>
      <c r="E71" s="93" t="s">
        <v>12</v>
      </c>
      <c r="F71" s="94">
        <v>1.285</v>
      </c>
      <c r="G71" s="92">
        <f>G$73*$F71/$F$73</f>
        <v>203146.6644736842</v>
      </c>
      <c r="H71" s="92">
        <f t="shared" si="12"/>
        <v>193287.67105263157</v>
      </c>
      <c r="I71" s="91">
        <f t="shared" si="12"/>
        <v>180189.12499999997</v>
      </c>
      <c r="N71" s="51">
        <f t="shared" si="1"/>
        <v>203146.7</v>
      </c>
    </row>
    <row r="72" spans="1:14" ht="20.25" customHeight="1">
      <c r="A72" s="21" t="s">
        <v>150</v>
      </c>
      <c r="B72" s="95"/>
      <c r="C72" s="96"/>
      <c r="D72" s="98"/>
      <c r="E72" s="93" t="s">
        <v>13</v>
      </c>
      <c r="F72" s="94">
        <v>1.39</v>
      </c>
      <c r="G72" s="92">
        <f>G$73*$F72/$F$73</f>
        <v>219746.19736842104</v>
      </c>
      <c r="H72" s="92">
        <f t="shared" si="12"/>
        <v>209081.60526315786</v>
      </c>
      <c r="I72" s="91">
        <f t="shared" si="12"/>
        <v>194912.75</v>
      </c>
      <c r="N72" s="51">
        <f t="shared" si="1"/>
        <v>219746.2</v>
      </c>
    </row>
    <row r="73" spans="1:14" s="3" customFormat="1" ht="20.25" customHeight="1">
      <c r="A73" s="23" t="s">
        <v>151</v>
      </c>
      <c r="B73" s="95"/>
      <c r="C73" s="96"/>
      <c r="D73" s="98"/>
      <c r="E73" s="90" t="s">
        <v>14</v>
      </c>
      <c r="F73" s="9">
        <v>1.52</v>
      </c>
      <c r="G73" s="12">
        <v>240298</v>
      </c>
      <c r="H73" s="12">
        <v>228636</v>
      </c>
      <c r="I73" s="13">
        <v>213142</v>
      </c>
      <c r="J73" s="23"/>
      <c r="K73" s="23"/>
      <c r="L73" s="23"/>
      <c r="N73" s="51">
        <f t="shared" si="1"/>
        <v>240298</v>
      </c>
    </row>
    <row r="74" spans="1:14" ht="20.25" customHeight="1">
      <c r="A74" s="21" t="s">
        <v>152</v>
      </c>
      <c r="B74" s="95"/>
      <c r="C74" s="96"/>
      <c r="D74" s="98"/>
      <c r="E74" s="93" t="s">
        <v>15</v>
      </c>
      <c r="F74" s="94">
        <v>1.65</v>
      </c>
      <c r="G74" s="92">
        <f aca="true" t="shared" si="13" ref="G74:I78">G$73*$F74/$F$73</f>
        <v>260849.8026315789</v>
      </c>
      <c r="H74" s="92">
        <f t="shared" si="13"/>
        <v>248190.39473684208</v>
      </c>
      <c r="I74" s="91">
        <f t="shared" si="13"/>
        <v>231371.25</v>
      </c>
      <c r="N74" s="51">
        <f aca="true" t="shared" si="14" ref="N74:N169">ROUND(IF($N$8=1,$G74,IF($N$8=2,$H74,IF($N$8=3,$I74,IF($N$8=4,$J74,IF($N$8=5,$K74,IF($N$8=6,$L74)))))),1)</f>
        <v>260849.8</v>
      </c>
    </row>
    <row r="75" spans="1:14" ht="20.25" customHeight="1">
      <c r="A75" s="21" t="s">
        <v>153</v>
      </c>
      <c r="B75" s="95"/>
      <c r="C75" s="96"/>
      <c r="D75" s="98"/>
      <c r="E75" s="93" t="s">
        <v>16</v>
      </c>
      <c r="F75" s="94">
        <v>1.795</v>
      </c>
      <c r="G75" s="92">
        <f t="shared" si="13"/>
        <v>283772.96710526315</v>
      </c>
      <c r="H75" s="92">
        <f t="shared" si="13"/>
        <v>270001.06578947365</v>
      </c>
      <c r="I75" s="91">
        <f t="shared" si="13"/>
        <v>251703.875</v>
      </c>
      <c r="N75" s="51">
        <f t="shared" si="14"/>
        <v>283773</v>
      </c>
    </row>
    <row r="76" spans="1:14" ht="20.25" customHeight="1">
      <c r="A76" s="21" t="s">
        <v>154</v>
      </c>
      <c r="B76" s="95"/>
      <c r="C76" s="96"/>
      <c r="D76" s="98"/>
      <c r="E76" s="93" t="s">
        <v>17</v>
      </c>
      <c r="F76" s="94">
        <v>1.94</v>
      </c>
      <c r="G76" s="92">
        <f t="shared" si="13"/>
        <v>306696.13157894736</v>
      </c>
      <c r="H76" s="92">
        <f t="shared" si="13"/>
        <v>291811.7368421052</v>
      </c>
      <c r="I76" s="91">
        <f t="shared" si="13"/>
        <v>272036.5</v>
      </c>
      <c r="N76" s="51">
        <f t="shared" si="14"/>
        <v>306696.1</v>
      </c>
    </row>
    <row r="77" spans="1:14" ht="20.25" customHeight="1">
      <c r="A77" s="21" t="s">
        <v>155</v>
      </c>
      <c r="B77" s="95"/>
      <c r="C77" s="96"/>
      <c r="D77" s="98"/>
      <c r="E77" s="93" t="s">
        <v>18</v>
      </c>
      <c r="F77" s="94">
        <v>2.3</v>
      </c>
      <c r="G77" s="92">
        <f t="shared" si="13"/>
        <v>363608.8157894736</v>
      </c>
      <c r="H77" s="92">
        <f t="shared" si="13"/>
        <v>345962.3684210526</v>
      </c>
      <c r="I77" s="91">
        <f t="shared" si="13"/>
        <v>322517.5</v>
      </c>
      <c r="N77" s="51">
        <f t="shared" si="14"/>
        <v>363608.8</v>
      </c>
    </row>
    <row r="78" spans="1:14" ht="20.25" customHeight="1">
      <c r="A78" s="21" t="s">
        <v>156</v>
      </c>
      <c r="B78" s="95"/>
      <c r="C78" s="96"/>
      <c r="D78" s="98"/>
      <c r="E78" s="93" t="s">
        <v>19</v>
      </c>
      <c r="F78" s="94">
        <v>2.71</v>
      </c>
      <c r="G78" s="92">
        <f t="shared" si="13"/>
        <v>428426.03947368416</v>
      </c>
      <c r="H78" s="92">
        <f t="shared" si="13"/>
        <v>407633.9210526315</v>
      </c>
      <c r="I78" s="91">
        <f t="shared" si="13"/>
        <v>380009.74999999994</v>
      </c>
      <c r="N78" s="51">
        <f t="shared" si="14"/>
        <v>428426</v>
      </c>
    </row>
    <row r="79" spans="1:14" ht="20.25" customHeight="1">
      <c r="A79" s="21" t="s">
        <v>157</v>
      </c>
      <c r="B79" s="95">
        <v>8</v>
      </c>
      <c r="C79" s="96" t="s">
        <v>27</v>
      </c>
      <c r="D79" s="107" t="s">
        <v>70</v>
      </c>
      <c r="E79" s="93" t="s">
        <v>10</v>
      </c>
      <c r="F79" s="94">
        <v>1</v>
      </c>
      <c r="G79" s="92">
        <f>G$83*$F79/$F$83</f>
        <v>158090.7894736842</v>
      </c>
      <c r="H79" s="92">
        <f aca="true" t="shared" si="15" ref="H79:I82">H$83*$F79/$F$83</f>
        <v>150418.42105263157</v>
      </c>
      <c r="I79" s="91">
        <f t="shared" si="15"/>
        <v>140225</v>
      </c>
      <c r="N79" s="51">
        <f t="shared" si="14"/>
        <v>158090.8</v>
      </c>
    </row>
    <row r="80" spans="1:14" ht="20.25" customHeight="1">
      <c r="A80" s="21" t="s">
        <v>158</v>
      </c>
      <c r="B80" s="95"/>
      <c r="C80" s="96"/>
      <c r="D80" s="98"/>
      <c r="E80" s="93" t="s">
        <v>11</v>
      </c>
      <c r="F80" s="94">
        <v>1.18</v>
      </c>
      <c r="G80" s="92">
        <f>G$83*$F80/$F$83</f>
        <v>186547.1315789474</v>
      </c>
      <c r="H80" s="92">
        <f t="shared" si="15"/>
        <v>177493.73684210525</v>
      </c>
      <c r="I80" s="91">
        <f t="shared" si="15"/>
        <v>165465.5</v>
      </c>
      <c r="N80" s="51">
        <f t="shared" si="14"/>
        <v>186547.1</v>
      </c>
    </row>
    <row r="81" spans="1:14" ht="20.25" customHeight="1">
      <c r="A81" s="21" t="s">
        <v>159</v>
      </c>
      <c r="B81" s="95"/>
      <c r="C81" s="96"/>
      <c r="D81" s="98"/>
      <c r="E81" s="93" t="s">
        <v>12</v>
      </c>
      <c r="F81" s="94">
        <v>1.285</v>
      </c>
      <c r="G81" s="92">
        <f>G$83*$F81/$F$83</f>
        <v>203146.6644736842</v>
      </c>
      <c r="H81" s="92">
        <f t="shared" si="15"/>
        <v>193287.67105263157</v>
      </c>
      <c r="I81" s="91">
        <f t="shared" si="15"/>
        <v>180189.12499999997</v>
      </c>
      <c r="N81" s="51">
        <f t="shared" si="14"/>
        <v>203146.7</v>
      </c>
    </row>
    <row r="82" spans="1:14" ht="20.25" customHeight="1">
      <c r="A82" s="21" t="s">
        <v>160</v>
      </c>
      <c r="B82" s="95"/>
      <c r="C82" s="96"/>
      <c r="D82" s="98"/>
      <c r="E82" s="93" t="s">
        <v>13</v>
      </c>
      <c r="F82" s="94">
        <v>1.39</v>
      </c>
      <c r="G82" s="92">
        <f>G$83*$F82/$F$83</f>
        <v>219746.19736842104</v>
      </c>
      <c r="H82" s="92">
        <f t="shared" si="15"/>
        <v>209081.60526315786</v>
      </c>
      <c r="I82" s="91">
        <f t="shared" si="15"/>
        <v>194912.75</v>
      </c>
      <c r="N82" s="51">
        <f t="shared" si="14"/>
        <v>219746.2</v>
      </c>
    </row>
    <row r="83" spans="1:14" s="3" customFormat="1" ht="20.25" customHeight="1">
      <c r="A83" s="23" t="s">
        <v>161</v>
      </c>
      <c r="B83" s="95"/>
      <c r="C83" s="96"/>
      <c r="D83" s="98"/>
      <c r="E83" s="90" t="s">
        <v>14</v>
      </c>
      <c r="F83" s="9">
        <v>1.52</v>
      </c>
      <c r="G83" s="12">
        <v>240298</v>
      </c>
      <c r="H83" s="12">
        <v>228636</v>
      </c>
      <c r="I83" s="13">
        <v>213142</v>
      </c>
      <c r="J83" s="23"/>
      <c r="K83" s="23"/>
      <c r="L83" s="23"/>
      <c r="N83" s="51">
        <f t="shared" si="14"/>
        <v>240298</v>
      </c>
    </row>
    <row r="84" spans="1:14" ht="20.25" customHeight="1">
      <c r="A84" s="21" t="s">
        <v>162</v>
      </c>
      <c r="B84" s="95"/>
      <c r="C84" s="96"/>
      <c r="D84" s="98"/>
      <c r="E84" s="93" t="s">
        <v>15</v>
      </c>
      <c r="F84" s="94">
        <v>1.65</v>
      </c>
      <c r="G84" s="92">
        <f aca="true" t="shared" si="16" ref="G84:I88">G$83*$F84/$F$83</f>
        <v>260849.8026315789</v>
      </c>
      <c r="H84" s="92">
        <f t="shared" si="16"/>
        <v>248190.39473684208</v>
      </c>
      <c r="I84" s="91">
        <f t="shared" si="16"/>
        <v>231371.25</v>
      </c>
      <c r="N84" s="51">
        <f t="shared" si="14"/>
        <v>260849.8</v>
      </c>
    </row>
    <row r="85" spans="1:14" ht="20.25" customHeight="1">
      <c r="A85" s="21" t="s">
        <v>163</v>
      </c>
      <c r="B85" s="95"/>
      <c r="C85" s="96"/>
      <c r="D85" s="98"/>
      <c r="E85" s="93" t="s">
        <v>16</v>
      </c>
      <c r="F85" s="94">
        <v>1.795</v>
      </c>
      <c r="G85" s="92">
        <f t="shared" si="16"/>
        <v>283772.96710526315</v>
      </c>
      <c r="H85" s="92">
        <f t="shared" si="16"/>
        <v>270001.06578947365</v>
      </c>
      <c r="I85" s="91">
        <f t="shared" si="16"/>
        <v>251703.875</v>
      </c>
      <c r="N85" s="51">
        <f t="shared" si="14"/>
        <v>283773</v>
      </c>
    </row>
    <row r="86" spans="1:14" ht="20.25" customHeight="1">
      <c r="A86" s="21" t="s">
        <v>164</v>
      </c>
      <c r="B86" s="95"/>
      <c r="C86" s="96"/>
      <c r="D86" s="98"/>
      <c r="E86" s="93" t="s">
        <v>17</v>
      </c>
      <c r="F86" s="94">
        <v>1.94</v>
      </c>
      <c r="G86" s="92">
        <f t="shared" si="16"/>
        <v>306696.13157894736</v>
      </c>
      <c r="H86" s="92">
        <f t="shared" si="16"/>
        <v>291811.7368421052</v>
      </c>
      <c r="I86" s="91">
        <f t="shared" si="16"/>
        <v>272036.5</v>
      </c>
      <c r="N86" s="51">
        <f t="shared" si="14"/>
        <v>306696.1</v>
      </c>
    </row>
    <row r="87" spans="1:14" ht="20.25" customHeight="1">
      <c r="A87" s="21" t="s">
        <v>165</v>
      </c>
      <c r="B87" s="95"/>
      <c r="C87" s="96"/>
      <c r="D87" s="98"/>
      <c r="E87" s="93" t="s">
        <v>18</v>
      </c>
      <c r="F87" s="94">
        <v>2.3</v>
      </c>
      <c r="G87" s="92">
        <f t="shared" si="16"/>
        <v>363608.8157894736</v>
      </c>
      <c r="H87" s="92">
        <f t="shared" si="16"/>
        <v>345962.3684210526</v>
      </c>
      <c r="I87" s="91">
        <f t="shared" si="16"/>
        <v>322517.5</v>
      </c>
      <c r="N87" s="51">
        <f t="shared" si="14"/>
        <v>363608.8</v>
      </c>
    </row>
    <row r="88" spans="1:14" ht="20.25" customHeight="1">
      <c r="A88" s="21" t="s">
        <v>166</v>
      </c>
      <c r="B88" s="95"/>
      <c r="C88" s="96"/>
      <c r="D88" s="98"/>
      <c r="E88" s="93" t="s">
        <v>19</v>
      </c>
      <c r="F88" s="94">
        <v>2.71</v>
      </c>
      <c r="G88" s="92">
        <f t="shared" si="16"/>
        <v>428426.03947368416</v>
      </c>
      <c r="H88" s="92">
        <f t="shared" si="16"/>
        <v>407633.9210526315</v>
      </c>
      <c r="I88" s="91">
        <f t="shared" si="16"/>
        <v>380009.74999999994</v>
      </c>
      <c r="N88" s="51">
        <f t="shared" si="14"/>
        <v>428426</v>
      </c>
    </row>
    <row r="89" spans="1:14" ht="40.5" customHeight="1">
      <c r="A89" s="21" t="s">
        <v>263</v>
      </c>
      <c r="B89" s="95">
        <v>9</v>
      </c>
      <c r="C89" s="96" t="s">
        <v>28</v>
      </c>
      <c r="D89" s="97" t="s">
        <v>257</v>
      </c>
      <c r="E89" s="93" t="s">
        <v>48</v>
      </c>
      <c r="F89" s="94">
        <v>1</v>
      </c>
      <c r="G89" s="92">
        <f>G$90*$F89/$F$90</f>
        <v>203642.37288135596</v>
      </c>
      <c r="H89" s="92">
        <f>H$90*$F89/$F$90</f>
        <v>193759.32203389832</v>
      </c>
      <c r="I89" s="91">
        <f>I$90*$F89/$F$90</f>
        <v>180628.81355932204</v>
      </c>
      <c r="N89" s="51">
        <f t="shared" si="14"/>
        <v>203642.4</v>
      </c>
    </row>
    <row r="90" spans="1:14" ht="40.5" customHeight="1">
      <c r="A90" s="21" t="s">
        <v>264</v>
      </c>
      <c r="B90" s="95"/>
      <c r="C90" s="96"/>
      <c r="D90" s="98"/>
      <c r="E90" s="90" t="s">
        <v>49</v>
      </c>
      <c r="F90" s="9">
        <v>1.18</v>
      </c>
      <c r="G90" s="12">
        <v>240298</v>
      </c>
      <c r="H90" s="12">
        <v>228636</v>
      </c>
      <c r="I90" s="13">
        <v>213142</v>
      </c>
      <c r="N90" s="51">
        <f t="shared" si="14"/>
        <v>240298</v>
      </c>
    </row>
    <row r="91" spans="1:14" ht="40.5" customHeight="1">
      <c r="A91" s="21" t="s">
        <v>265</v>
      </c>
      <c r="B91" s="95"/>
      <c r="C91" s="96"/>
      <c r="D91" s="98"/>
      <c r="E91" s="93" t="s">
        <v>50</v>
      </c>
      <c r="F91" s="94">
        <v>1.4</v>
      </c>
      <c r="G91" s="92">
        <f aca="true" t="shared" si="17" ref="G91:I92">G$90*$F91/$F$90</f>
        <v>285099.32203389826</v>
      </c>
      <c r="H91" s="92">
        <f t="shared" si="17"/>
        <v>271263.0508474576</v>
      </c>
      <c r="I91" s="91">
        <f t="shared" si="17"/>
        <v>252880.33898305084</v>
      </c>
      <c r="N91" s="51">
        <f t="shared" si="14"/>
        <v>285099.3</v>
      </c>
    </row>
    <row r="92" spans="1:14" ht="40.5" customHeight="1">
      <c r="A92" s="21" t="s">
        <v>266</v>
      </c>
      <c r="B92" s="95"/>
      <c r="C92" s="96"/>
      <c r="D92" s="98"/>
      <c r="E92" s="93" t="s">
        <v>51</v>
      </c>
      <c r="F92" s="94">
        <v>1.65</v>
      </c>
      <c r="G92" s="92">
        <f t="shared" si="17"/>
        <v>336009.91525423725</v>
      </c>
      <c r="H92" s="92">
        <f t="shared" si="17"/>
        <v>319702.8813559322</v>
      </c>
      <c r="I92" s="91">
        <f t="shared" si="17"/>
        <v>298037.5423728814</v>
      </c>
      <c r="N92" s="51">
        <f t="shared" si="14"/>
        <v>336009.9</v>
      </c>
    </row>
    <row r="93" spans="1:14" ht="20.25" customHeight="1">
      <c r="A93" s="21" t="s">
        <v>167</v>
      </c>
      <c r="B93" s="95">
        <v>9</v>
      </c>
      <c r="C93" s="96" t="s">
        <v>28</v>
      </c>
      <c r="D93" s="97" t="s">
        <v>71</v>
      </c>
      <c r="E93" s="93" t="s">
        <v>10</v>
      </c>
      <c r="F93" s="94">
        <v>1</v>
      </c>
      <c r="G93" s="92">
        <f aca="true" t="shared" si="18" ref="G93:I96">G$97*$F93/$F$97</f>
        <v>158090.7894736842</v>
      </c>
      <c r="H93" s="92">
        <f t="shared" si="18"/>
        <v>150418.42105263157</v>
      </c>
      <c r="I93" s="91">
        <f t="shared" si="18"/>
        <v>140225</v>
      </c>
      <c r="N93" s="51">
        <f t="shared" si="14"/>
        <v>158090.8</v>
      </c>
    </row>
    <row r="94" spans="1:14" ht="20.25" customHeight="1">
      <c r="A94" s="21" t="s">
        <v>168</v>
      </c>
      <c r="B94" s="95"/>
      <c r="C94" s="96"/>
      <c r="D94" s="98"/>
      <c r="E94" s="93" t="s">
        <v>11</v>
      </c>
      <c r="F94" s="94">
        <v>1.18</v>
      </c>
      <c r="G94" s="92">
        <f t="shared" si="18"/>
        <v>186547.1315789474</v>
      </c>
      <c r="H94" s="92">
        <f t="shared" si="18"/>
        <v>177493.73684210525</v>
      </c>
      <c r="I94" s="91">
        <f t="shared" si="18"/>
        <v>165465.5</v>
      </c>
      <c r="N94" s="51">
        <f t="shared" si="14"/>
        <v>186547.1</v>
      </c>
    </row>
    <row r="95" spans="1:14" ht="20.25" customHeight="1">
      <c r="A95" s="21" t="s">
        <v>169</v>
      </c>
      <c r="B95" s="95"/>
      <c r="C95" s="96"/>
      <c r="D95" s="98"/>
      <c r="E95" s="93" t="s">
        <v>12</v>
      </c>
      <c r="F95" s="94">
        <v>1.285</v>
      </c>
      <c r="G95" s="92">
        <f t="shared" si="18"/>
        <v>203146.6644736842</v>
      </c>
      <c r="H95" s="92">
        <f t="shared" si="18"/>
        <v>193287.67105263157</v>
      </c>
      <c r="I95" s="91">
        <f t="shared" si="18"/>
        <v>180189.12499999997</v>
      </c>
      <c r="N95" s="51">
        <f t="shared" si="14"/>
        <v>203146.7</v>
      </c>
    </row>
    <row r="96" spans="1:14" ht="20.25" customHeight="1">
      <c r="A96" s="21" t="s">
        <v>170</v>
      </c>
      <c r="B96" s="95"/>
      <c r="C96" s="96"/>
      <c r="D96" s="98"/>
      <c r="E96" s="93" t="s">
        <v>13</v>
      </c>
      <c r="F96" s="94">
        <v>1.39</v>
      </c>
      <c r="G96" s="92">
        <f t="shared" si="18"/>
        <v>219746.19736842104</v>
      </c>
      <c r="H96" s="92">
        <f t="shared" si="18"/>
        <v>209081.60526315786</v>
      </c>
      <c r="I96" s="91">
        <f t="shared" si="18"/>
        <v>194912.75</v>
      </c>
      <c r="N96" s="51">
        <f t="shared" si="14"/>
        <v>219746.2</v>
      </c>
    </row>
    <row r="97" spans="1:14" s="3" customFormat="1" ht="20.25" customHeight="1">
      <c r="A97" s="23" t="s">
        <v>171</v>
      </c>
      <c r="B97" s="95"/>
      <c r="C97" s="96"/>
      <c r="D97" s="98"/>
      <c r="E97" s="90" t="s">
        <v>14</v>
      </c>
      <c r="F97" s="9">
        <v>1.52</v>
      </c>
      <c r="G97" s="12">
        <v>240298</v>
      </c>
      <c r="H97" s="12">
        <v>228636</v>
      </c>
      <c r="I97" s="13">
        <v>213142</v>
      </c>
      <c r="J97" s="23"/>
      <c r="K97" s="23"/>
      <c r="L97" s="23"/>
      <c r="N97" s="51">
        <f t="shared" si="14"/>
        <v>240298</v>
      </c>
    </row>
    <row r="98" spans="1:14" ht="20.25" customHeight="1">
      <c r="A98" s="21" t="s">
        <v>172</v>
      </c>
      <c r="B98" s="95"/>
      <c r="C98" s="96"/>
      <c r="D98" s="98"/>
      <c r="E98" s="93" t="s">
        <v>15</v>
      </c>
      <c r="F98" s="94">
        <v>1.65</v>
      </c>
      <c r="G98" s="92">
        <f aca="true" t="shared" si="19" ref="G98:I102">G$97*$F98/$F$97</f>
        <v>260849.8026315789</v>
      </c>
      <c r="H98" s="92">
        <f t="shared" si="19"/>
        <v>248190.39473684208</v>
      </c>
      <c r="I98" s="91">
        <f t="shared" si="19"/>
        <v>231371.25</v>
      </c>
      <c r="N98" s="51">
        <f t="shared" si="14"/>
        <v>260849.8</v>
      </c>
    </row>
    <row r="99" spans="1:14" ht="20.25" customHeight="1">
      <c r="A99" s="21" t="s">
        <v>173</v>
      </c>
      <c r="B99" s="95"/>
      <c r="C99" s="96"/>
      <c r="D99" s="98"/>
      <c r="E99" s="93" t="s">
        <v>16</v>
      </c>
      <c r="F99" s="94">
        <v>1.795</v>
      </c>
      <c r="G99" s="92">
        <f t="shared" si="19"/>
        <v>283772.96710526315</v>
      </c>
      <c r="H99" s="92">
        <f t="shared" si="19"/>
        <v>270001.06578947365</v>
      </c>
      <c r="I99" s="91">
        <f t="shared" si="19"/>
        <v>251703.875</v>
      </c>
      <c r="N99" s="51">
        <f t="shared" si="14"/>
        <v>283773</v>
      </c>
    </row>
    <row r="100" spans="1:14" ht="20.25" customHeight="1">
      <c r="A100" s="21" t="s">
        <v>174</v>
      </c>
      <c r="B100" s="95"/>
      <c r="C100" s="96"/>
      <c r="D100" s="98"/>
      <c r="E100" s="93" t="s">
        <v>17</v>
      </c>
      <c r="F100" s="94">
        <v>1.94</v>
      </c>
      <c r="G100" s="92">
        <f t="shared" si="19"/>
        <v>306696.13157894736</v>
      </c>
      <c r="H100" s="92">
        <f t="shared" si="19"/>
        <v>291811.7368421052</v>
      </c>
      <c r="I100" s="91">
        <f t="shared" si="19"/>
        <v>272036.5</v>
      </c>
      <c r="N100" s="51">
        <f t="shared" si="14"/>
        <v>306696.1</v>
      </c>
    </row>
    <row r="101" spans="1:14" ht="20.25" customHeight="1">
      <c r="A101" s="21" t="s">
        <v>175</v>
      </c>
      <c r="B101" s="95"/>
      <c r="C101" s="96"/>
      <c r="D101" s="98"/>
      <c r="E101" s="93" t="s">
        <v>18</v>
      </c>
      <c r="F101" s="94">
        <v>2.3</v>
      </c>
      <c r="G101" s="92">
        <f t="shared" si="19"/>
        <v>363608.8157894736</v>
      </c>
      <c r="H101" s="92">
        <f t="shared" si="19"/>
        <v>345962.3684210526</v>
      </c>
      <c r="I101" s="91">
        <f t="shared" si="19"/>
        <v>322517.5</v>
      </c>
      <c r="N101" s="51">
        <f t="shared" si="14"/>
        <v>363608.8</v>
      </c>
    </row>
    <row r="102" spans="1:14" ht="20.25" customHeight="1">
      <c r="A102" s="21" t="s">
        <v>176</v>
      </c>
      <c r="B102" s="95"/>
      <c r="C102" s="96"/>
      <c r="D102" s="98"/>
      <c r="E102" s="93" t="s">
        <v>19</v>
      </c>
      <c r="F102" s="94">
        <v>2.71</v>
      </c>
      <c r="G102" s="92">
        <f t="shared" si="19"/>
        <v>428426.03947368416</v>
      </c>
      <c r="H102" s="92">
        <f t="shared" si="19"/>
        <v>407633.9210526315</v>
      </c>
      <c r="I102" s="91">
        <f t="shared" si="19"/>
        <v>380009.74999999994</v>
      </c>
      <c r="N102" s="51">
        <f t="shared" si="14"/>
        <v>428426</v>
      </c>
    </row>
    <row r="103" spans="1:14" ht="27" customHeight="1">
      <c r="A103" s="21" t="s">
        <v>259</v>
      </c>
      <c r="B103" s="95">
        <v>10</v>
      </c>
      <c r="C103" s="96" t="s">
        <v>29</v>
      </c>
      <c r="D103" s="97" t="s">
        <v>258</v>
      </c>
      <c r="E103" s="93" t="s">
        <v>48</v>
      </c>
      <c r="F103" s="94">
        <v>1</v>
      </c>
      <c r="G103" s="92">
        <f>G$104*$F103/$F$104</f>
        <v>203642.37288135596</v>
      </c>
      <c r="H103" s="92">
        <f>H$104*$F103/$F$104</f>
        <v>193759.32203389832</v>
      </c>
      <c r="I103" s="91">
        <f>I$104*$F103/$F$104</f>
        <v>180628.81355932204</v>
      </c>
      <c r="N103" s="51">
        <f t="shared" si="14"/>
        <v>203642.4</v>
      </c>
    </row>
    <row r="104" spans="1:14" ht="27" customHeight="1">
      <c r="A104" s="21" t="s">
        <v>260</v>
      </c>
      <c r="B104" s="95"/>
      <c r="C104" s="96"/>
      <c r="D104" s="98"/>
      <c r="E104" s="90" t="s">
        <v>49</v>
      </c>
      <c r="F104" s="9">
        <v>1.18</v>
      </c>
      <c r="G104" s="12">
        <v>240298</v>
      </c>
      <c r="H104" s="12">
        <v>228636</v>
      </c>
      <c r="I104" s="13">
        <v>213142</v>
      </c>
      <c r="N104" s="51">
        <f t="shared" si="14"/>
        <v>240298</v>
      </c>
    </row>
    <row r="105" spans="1:14" ht="27" customHeight="1">
      <c r="A105" s="21" t="s">
        <v>261</v>
      </c>
      <c r="B105" s="95"/>
      <c r="C105" s="96"/>
      <c r="D105" s="98"/>
      <c r="E105" s="93" t="s">
        <v>50</v>
      </c>
      <c r="F105" s="94">
        <v>1.4</v>
      </c>
      <c r="G105" s="92">
        <f aca="true" t="shared" si="20" ref="G105:I106">G$104*$F105/$F$104</f>
        <v>285099.32203389826</v>
      </c>
      <c r="H105" s="92">
        <f t="shared" si="20"/>
        <v>271263.0508474576</v>
      </c>
      <c r="I105" s="91">
        <f t="shared" si="20"/>
        <v>252880.33898305084</v>
      </c>
      <c r="N105" s="51">
        <f t="shared" si="14"/>
        <v>285099.3</v>
      </c>
    </row>
    <row r="106" spans="1:14" ht="27" customHeight="1">
      <c r="A106" s="21" t="s">
        <v>262</v>
      </c>
      <c r="B106" s="95"/>
      <c r="C106" s="96"/>
      <c r="D106" s="98"/>
      <c r="E106" s="93" t="s">
        <v>51</v>
      </c>
      <c r="F106" s="94">
        <v>1.65</v>
      </c>
      <c r="G106" s="92">
        <f t="shared" si="20"/>
        <v>336009.91525423725</v>
      </c>
      <c r="H106" s="92">
        <f t="shared" si="20"/>
        <v>319702.8813559322</v>
      </c>
      <c r="I106" s="91">
        <f t="shared" si="20"/>
        <v>298037.5423728814</v>
      </c>
      <c r="N106" s="51">
        <f t="shared" si="14"/>
        <v>336009.9</v>
      </c>
    </row>
    <row r="107" spans="1:14" ht="20.25" customHeight="1">
      <c r="A107" s="21" t="s">
        <v>177</v>
      </c>
      <c r="B107" s="95">
        <v>10</v>
      </c>
      <c r="C107" s="96" t="s">
        <v>29</v>
      </c>
      <c r="D107" s="97" t="s">
        <v>72</v>
      </c>
      <c r="E107" s="93" t="s">
        <v>10</v>
      </c>
      <c r="F107" s="94">
        <v>1</v>
      </c>
      <c r="G107" s="92">
        <f>G$111*$F107/$F$111</f>
        <v>158090.7894736842</v>
      </c>
      <c r="H107" s="92">
        <f aca="true" t="shared" si="21" ref="H107:I110">H$111*$F107/$F$111</f>
        <v>150418.42105263157</v>
      </c>
      <c r="I107" s="91">
        <f t="shared" si="21"/>
        <v>140225</v>
      </c>
      <c r="N107" s="51">
        <f t="shared" si="14"/>
        <v>158090.8</v>
      </c>
    </row>
    <row r="108" spans="1:14" ht="20.25" customHeight="1">
      <c r="A108" s="21" t="s">
        <v>178</v>
      </c>
      <c r="B108" s="95"/>
      <c r="C108" s="96"/>
      <c r="D108" s="98"/>
      <c r="E108" s="93" t="s">
        <v>11</v>
      </c>
      <c r="F108" s="94">
        <v>1.18</v>
      </c>
      <c r="G108" s="92">
        <f>G$111*$F108/$F$111</f>
        <v>186547.1315789474</v>
      </c>
      <c r="H108" s="92">
        <f t="shared" si="21"/>
        <v>177493.73684210525</v>
      </c>
      <c r="I108" s="91">
        <f t="shared" si="21"/>
        <v>165465.5</v>
      </c>
      <c r="N108" s="51">
        <f t="shared" si="14"/>
        <v>186547.1</v>
      </c>
    </row>
    <row r="109" spans="1:14" ht="20.25" customHeight="1">
      <c r="A109" s="21" t="s">
        <v>179</v>
      </c>
      <c r="B109" s="95"/>
      <c r="C109" s="96"/>
      <c r="D109" s="98"/>
      <c r="E109" s="93" t="s">
        <v>12</v>
      </c>
      <c r="F109" s="94">
        <v>1.285</v>
      </c>
      <c r="G109" s="92">
        <f>G$111*$F109/$F$111</f>
        <v>203146.6644736842</v>
      </c>
      <c r="H109" s="92">
        <f t="shared" si="21"/>
        <v>193287.67105263157</v>
      </c>
      <c r="I109" s="91">
        <f t="shared" si="21"/>
        <v>180189.12499999997</v>
      </c>
      <c r="N109" s="51">
        <f t="shared" si="14"/>
        <v>203146.7</v>
      </c>
    </row>
    <row r="110" spans="1:14" ht="20.25" customHeight="1">
      <c r="A110" s="21" t="s">
        <v>180</v>
      </c>
      <c r="B110" s="95"/>
      <c r="C110" s="96"/>
      <c r="D110" s="98"/>
      <c r="E110" s="93" t="s">
        <v>13</v>
      </c>
      <c r="F110" s="94">
        <v>1.39</v>
      </c>
      <c r="G110" s="92">
        <f>G$111*$F110/$F$111</f>
        <v>219746.19736842104</v>
      </c>
      <c r="H110" s="92">
        <f t="shared" si="21"/>
        <v>209081.60526315786</v>
      </c>
      <c r="I110" s="91">
        <f t="shared" si="21"/>
        <v>194912.75</v>
      </c>
      <c r="N110" s="51">
        <f t="shared" si="14"/>
        <v>219746.2</v>
      </c>
    </row>
    <row r="111" spans="1:14" s="3" customFormat="1" ht="20.25" customHeight="1">
      <c r="A111" s="23" t="s">
        <v>181</v>
      </c>
      <c r="B111" s="95"/>
      <c r="C111" s="96"/>
      <c r="D111" s="98"/>
      <c r="E111" s="90" t="s">
        <v>14</v>
      </c>
      <c r="F111" s="9">
        <v>1.52</v>
      </c>
      <c r="G111" s="12">
        <v>240298</v>
      </c>
      <c r="H111" s="12">
        <v>228636</v>
      </c>
      <c r="I111" s="13">
        <v>213142</v>
      </c>
      <c r="J111" s="23"/>
      <c r="K111" s="23"/>
      <c r="L111" s="23"/>
      <c r="N111" s="51">
        <f t="shared" si="14"/>
        <v>240298</v>
      </c>
    </row>
    <row r="112" spans="1:14" ht="20.25" customHeight="1">
      <c r="A112" s="21" t="s">
        <v>182</v>
      </c>
      <c r="B112" s="95"/>
      <c r="C112" s="96"/>
      <c r="D112" s="98"/>
      <c r="E112" s="93" t="s">
        <v>15</v>
      </c>
      <c r="F112" s="94">
        <v>1.65</v>
      </c>
      <c r="G112" s="92">
        <f aca="true" t="shared" si="22" ref="G112:I116">G$111*$F112/$F$111</f>
        <v>260849.8026315789</v>
      </c>
      <c r="H112" s="92">
        <f t="shared" si="22"/>
        <v>248190.39473684208</v>
      </c>
      <c r="I112" s="91">
        <f t="shared" si="22"/>
        <v>231371.25</v>
      </c>
      <c r="N112" s="51">
        <f t="shared" si="14"/>
        <v>260849.8</v>
      </c>
    </row>
    <row r="113" spans="1:14" ht="20.25" customHeight="1">
      <c r="A113" s="21" t="s">
        <v>183</v>
      </c>
      <c r="B113" s="95"/>
      <c r="C113" s="96"/>
      <c r="D113" s="98"/>
      <c r="E113" s="93" t="s">
        <v>16</v>
      </c>
      <c r="F113" s="94">
        <v>1.795</v>
      </c>
      <c r="G113" s="92">
        <f t="shared" si="22"/>
        <v>283772.96710526315</v>
      </c>
      <c r="H113" s="92">
        <f t="shared" si="22"/>
        <v>270001.06578947365</v>
      </c>
      <c r="I113" s="91">
        <f t="shared" si="22"/>
        <v>251703.875</v>
      </c>
      <c r="N113" s="51">
        <f t="shared" si="14"/>
        <v>283773</v>
      </c>
    </row>
    <row r="114" spans="1:14" ht="20.25" customHeight="1">
      <c r="A114" s="21" t="s">
        <v>184</v>
      </c>
      <c r="B114" s="95"/>
      <c r="C114" s="96"/>
      <c r="D114" s="98"/>
      <c r="E114" s="93" t="s">
        <v>17</v>
      </c>
      <c r="F114" s="94">
        <v>1.94</v>
      </c>
      <c r="G114" s="92">
        <f t="shared" si="22"/>
        <v>306696.13157894736</v>
      </c>
      <c r="H114" s="92">
        <f t="shared" si="22"/>
        <v>291811.7368421052</v>
      </c>
      <c r="I114" s="91">
        <f t="shared" si="22"/>
        <v>272036.5</v>
      </c>
      <c r="N114" s="51">
        <f t="shared" si="14"/>
        <v>306696.1</v>
      </c>
    </row>
    <row r="115" spans="1:14" ht="20.25" customHeight="1">
      <c r="A115" s="21" t="s">
        <v>185</v>
      </c>
      <c r="B115" s="95"/>
      <c r="C115" s="96"/>
      <c r="D115" s="98"/>
      <c r="E115" s="93" t="s">
        <v>18</v>
      </c>
      <c r="F115" s="94">
        <v>2.3</v>
      </c>
      <c r="G115" s="92">
        <f t="shared" si="22"/>
        <v>363608.8157894736</v>
      </c>
      <c r="H115" s="92">
        <f t="shared" si="22"/>
        <v>345962.3684210526</v>
      </c>
      <c r="I115" s="91">
        <f t="shared" si="22"/>
        <v>322517.5</v>
      </c>
      <c r="N115" s="51">
        <f t="shared" si="14"/>
        <v>363608.8</v>
      </c>
    </row>
    <row r="116" spans="1:14" ht="20.25" customHeight="1">
      <c r="A116" s="21" t="s">
        <v>186</v>
      </c>
      <c r="B116" s="95"/>
      <c r="C116" s="96"/>
      <c r="D116" s="98"/>
      <c r="E116" s="93" t="s">
        <v>19</v>
      </c>
      <c r="F116" s="94">
        <v>2.71</v>
      </c>
      <c r="G116" s="92">
        <f t="shared" si="22"/>
        <v>428426.03947368416</v>
      </c>
      <c r="H116" s="92">
        <f t="shared" si="22"/>
        <v>407633.9210526315</v>
      </c>
      <c r="I116" s="91">
        <f t="shared" si="22"/>
        <v>380009.74999999994</v>
      </c>
      <c r="N116" s="51">
        <f t="shared" si="14"/>
        <v>428426</v>
      </c>
    </row>
    <row r="117" spans="1:14" ht="20.25" customHeight="1">
      <c r="A117" s="21" t="s">
        <v>187</v>
      </c>
      <c r="B117" s="95">
        <v>11</v>
      </c>
      <c r="C117" s="96" t="s">
        <v>30</v>
      </c>
      <c r="D117" s="97" t="s">
        <v>73</v>
      </c>
      <c r="E117" s="93" t="s">
        <v>10</v>
      </c>
      <c r="F117" s="94">
        <v>1</v>
      </c>
      <c r="G117" s="92">
        <f>G$121*$F117/$F$121</f>
        <v>158090.7894736842</v>
      </c>
      <c r="H117" s="92">
        <f aca="true" t="shared" si="23" ref="H117:I120">H$121*$F117/$F$121</f>
        <v>150418.42105263157</v>
      </c>
      <c r="I117" s="91">
        <f t="shared" si="23"/>
        <v>140225</v>
      </c>
      <c r="N117" s="51">
        <f t="shared" si="14"/>
        <v>158090.8</v>
      </c>
    </row>
    <row r="118" spans="1:14" ht="20.25" customHeight="1">
      <c r="A118" s="21" t="s">
        <v>188</v>
      </c>
      <c r="B118" s="95"/>
      <c r="C118" s="96"/>
      <c r="D118" s="98"/>
      <c r="E118" s="93" t="s">
        <v>11</v>
      </c>
      <c r="F118" s="94">
        <v>1.18</v>
      </c>
      <c r="G118" s="92">
        <f>G$121*$F118/$F$121</f>
        <v>186547.1315789474</v>
      </c>
      <c r="H118" s="92">
        <f t="shared" si="23"/>
        <v>177493.73684210525</v>
      </c>
      <c r="I118" s="91">
        <f t="shared" si="23"/>
        <v>165465.5</v>
      </c>
      <c r="N118" s="51">
        <f t="shared" si="14"/>
        <v>186547.1</v>
      </c>
    </row>
    <row r="119" spans="1:14" ht="20.25" customHeight="1">
      <c r="A119" s="21" t="s">
        <v>189</v>
      </c>
      <c r="B119" s="95"/>
      <c r="C119" s="96"/>
      <c r="D119" s="98"/>
      <c r="E119" s="93" t="s">
        <v>12</v>
      </c>
      <c r="F119" s="94">
        <v>1.285</v>
      </c>
      <c r="G119" s="92">
        <f>G$121*$F119/$F$121</f>
        <v>203146.6644736842</v>
      </c>
      <c r="H119" s="92">
        <f t="shared" si="23"/>
        <v>193287.67105263157</v>
      </c>
      <c r="I119" s="91">
        <f t="shared" si="23"/>
        <v>180189.12499999997</v>
      </c>
      <c r="N119" s="51">
        <f t="shared" si="14"/>
        <v>203146.7</v>
      </c>
    </row>
    <row r="120" spans="1:14" ht="20.25" customHeight="1">
      <c r="A120" s="21" t="s">
        <v>190</v>
      </c>
      <c r="B120" s="95"/>
      <c r="C120" s="96"/>
      <c r="D120" s="98"/>
      <c r="E120" s="93" t="s">
        <v>13</v>
      </c>
      <c r="F120" s="94">
        <v>1.39</v>
      </c>
      <c r="G120" s="92">
        <f>G$121*$F120/$F$121</f>
        <v>219746.19736842104</v>
      </c>
      <c r="H120" s="92">
        <f t="shared" si="23"/>
        <v>209081.60526315786</v>
      </c>
      <c r="I120" s="91">
        <f t="shared" si="23"/>
        <v>194912.75</v>
      </c>
      <c r="N120" s="51">
        <f t="shared" si="14"/>
        <v>219746.2</v>
      </c>
    </row>
    <row r="121" spans="1:14" s="3" customFormat="1" ht="20.25" customHeight="1">
      <c r="A121" s="23" t="s">
        <v>191</v>
      </c>
      <c r="B121" s="95"/>
      <c r="C121" s="96"/>
      <c r="D121" s="98"/>
      <c r="E121" s="90" t="s">
        <v>14</v>
      </c>
      <c r="F121" s="9">
        <v>1.52</v>
      </c>
      <c r="G121" s="12">
        <v>240298</v>
      </c>
      <c r="H121" s="12">
        <v>228636</v>
      </c>
      <c r="I121" s="13">
        <v>213142</v>
      </c>
      <c r="J121" s="23"/>
      <c r="K121" s="23"/>
      <c r="L121" s="23"/>
      <c r="N121" s="51">
        <f t="shared" si="14"/>
        <v>240298</v>
      </c>
    </row>
    <row r="122" spans="1:14" ht="20.25" customHeight="1">
      <c r="A122" s="21" t="s">
        <v>192</v>
      </c>
      <c r="B122" s="95"/>
      <c r="C122" s="96"/>
      <c r="D122" s="98"/>
      <c r="E122" s="93" t="s">
        <v>15</v>
      </c>
      <c r="F122" s="94">
        <v>1.65</v>
      </c>
      <c r="G122" s="92">
        <f aca="true" t="shared" si="24" ref="G122:I126">G$121*$F122/$F$121</f>
        <v>260849.8026315789</v>
      </c>
      <c r="H122" s="92">
        <f t="shared" si="24"/>
        <v>248190.39473684208</v>
      </c>
      <c r="I122" s="91">
        <f t="shared" si="24"/>
        <v>231371.25</v>
      </c>
      <c r="N122" s="51">
        <f t="shared" si="14"/>
        <v>260849.8</v>
      </c>
    </row>
    <row r="123" spans="1:14" ht="20.25" customHeight="1">
      <c r="A123" s="21" t="s">
        <v>193</v>
      </c>
      <c r="B123" s="95"/>
      <c r="C123" s="96"/>
      <c r="D123" s="98"/>
      <c r="E123" s="93" t="s">
        <v>16</v>
      </c>
      <c r="F123" s="94">
        <v>1.795</v>
      </c>
      <c r="G123" s="92">
        <f t="shared" si="24"/>
        <v>283772.96710526315</v>
      </c>
      <c r="H123" s="92">
        <f t="shared" si="24"/>
        <v>270001.06578947365</v>
      </c>
      <c r="I123" s="91">
        <f t="shared" si="24"/>
        <v>251703.875</v>
      </c>
      <c r="N123" s="51">
        <f t="shared" si="14"/>
        <v>283773</v>
      </c>
    </row>
    <row r="124" spans="1:14" ht="20.25" customHeight="1">
      <c r="A124" s="21" t="s">
        <v>194</v>
      </c>
      <c r="B124" s="95"/>
      <c r="C124" s="96"/>
      <c r="D124" s="98"/>
      <c r="E124" s="93" t="s">
        <v>17</v>
      </c>
      <c r="F124" s="94">
        <v>1.94</v>
      </c>
      <c r="G124" s="92">
        <f t="shared" si="24"/>
        <v>306696.13157894736</v>
      </c>
      <c r="H124" s="92">
        <f t="shared" si="24"/>
        <v>291811.7368421052</v>
      </c>
      <c r="I124" s="91">
        <f t="shared" si="24"/>
        <v>272036.5</v>
      </c>
      <c r="N124" s="51">
        <f t="shared" si="14"/>
        <v>306696.1</v>
      </c>
    </row>
    <row r="125" spans="1:14" ht="20.25" customHeight="1">
      <c r="A125" s="21" t="s">
        <v>195</v>
      </c>
      <c r="B125" s="95"/>
      <c r="C125" s="96"/>
      <c r="D125" s="98"/>
      <c r="E125" s="93" t="s">
        <v>18</v>
      </c>
      <c r="F125" s="94">
        <v>2.3</v>
      </c>
      <c r="G125" s="92">
        <f t="shared" si="24"/>
        <v>363608.8157894736</v>
      </c>
      <c r="H125" s="92">
        <f t="shared" si="24"/>
        <v>345962.3684210526</v>
      </c>
      <c r="I125" s="91">
        <f t="shared" si="24"/>
        <v>322517.5</v>
      </c>
      <c r="N125" s="51">
        <f t="shared" si="14"/>
        <v>363608.8</v>
      </c>
    </row>
    <row r="126" spans="1:14" ht="20.25" customHeight="1">
      <c r="A126" s="21" t="s">
        <v>196</v>
      </c>
      <c r="B126" s="95"/>
      <c r="C126" s="96"/>
      <c r="D126" s="98"/>
      <c r="E126" s="93" t="s">
        <v>19</v>
      </c>
      <c r="F126" s="94">
        <v>2.71</v>
      </c>
      <c r="G126" s="92">
        <f t="shared" si="24"/>
        <v>428426.03947368416</v>
      </c>
      <c r="H126" s="92">
        <f t="shared" si="24"/>
        <v>407633.9210526315</v>
      </c>
      <c r="I126" s="91">
        <f t="shared" si="24"/>
        <v>380009.74999999994</v>
      </c>
      <c r="N126" s="51">
        <f t="shared" si="14"/>
        <v>428426</v>
      </c>
    </row>
    <row r="127" spans="1:14" ht="20.25" customHeight="1">
      <c r="A127" s="21" t="s">
        <v>249</v>
      </c>
      <c r="B127" s="95" t="s">
        <v>31</v>
      </c>
      <c r="C127" s="96" t="s">
        <v>32</v>
      </c>
      <c r="D127" s="107" t="s">
        <v>41</v>
      </c>
      <c r="E127" s="93" t="s">
        <v>33</v>
      </c>
      <c r="F127" s="94">
        <v>1</v>
      </c>
      <c r="G127" s="92">
        <f>G$130*$F127/$F$130</f>
        <v>285714.28571428574</v>
      </c>
      <c r="H127" s="92">
        <f aca="true" t="shared" si="25" ref="H127:I129">H$130*$F127/$F$130</f>
        <v>285714.28571428574</v>
      </c>
      <c r="I127" s="91">
        <f t="shared" si="25"/>
        <v>253571.42857142858</v>
      </c>
      <c r="N127" s="51">
        <f t="shared" si="14"/>
        <v>285714.3</v>
      </c>
    </row>
    <row r="128" spans="1:14" ht="20.25" customHeight="1">
      <c r="A128" s="21" t="s">
        <v>250</v>
      </c>
      <c r="B128" s="95"/>
      <c r="C128" s="96"/>
      <c r="D128" s="98"/>
      <c r="E128" s="93" t="s">
        <v>34</v>
      </c>
      <c r="F128" s="94">
        <v>1.13</v>
      </c>
      <c r="G128" s="92">
        <f>G$130*$F128/$F$130</f>
        <v>322857.14285714284</v>
      </c>
      <c r="H128" s="92">
        <f t="shared" si="25"/>
        <v>322857.14285714284</v>
      </c>
      <c r="I128" s="91">
        <f t="shared" si="25"/>
        <v>286535.71428571426</v>
      </c>
      <c r="N128" s="51">
        <f t="shared" si="14"/>
        <v>322857.1</v>
      </c>
    </row>
    <row r="129" spans="1:14" ht="20.25" customHeight="1">
      <c r="A129" s="21" t="s">
        <v>251</v>
      </c>
      <c r="B129" s="95"/>
      <c r="C129" s="96"/>
      <c r="D129" s="98"/>
      <c r="E129" s="93" t="s">
        <v>40</v>
      </c>
      <c r="F129" s="94">
        <v>1.26</v>
      </c>
      <c r="G129" s="92">
        <f>G$130*$F129/$F$130</f>
        <v>360000</v>
      </c>
      <c r="H129" s="92">
        <f t="shared" si="25"/>
        <v>360000</v>
      </c>
      <c r="I129" s="91">
        <f>I$130*$F129/$F$130</f>
        <v>319500</v>
      </c>
      <c r="N129" s="51">
        <f t="shared" si="14"/>
        <v>360000</v>
      </c>
    </row>
    <row r="130" spans="1:14" s="3" customFormat="1" ht="20.25" customHeight="1">
      <c r="A130" s="21" t="s">
        <v>252</v>
      </c>
      <c r="B130" s="95"/>
      <c r="C130" s="96"/>
      <c r="D130" s="98"/>
      <c r="E130" s="90" t="s">
        <v>39</v>
      </c>
      <c r="F130" s="9">
        <v>1.4</v>
      </c>
      <c r="G130" s="12">
        <v>400000</v>
      </c>
      <c r="H130" s="12">
        <v>400000</v>
      </c>
      <c r="I130" s="13">
        <v>355000</v>
      </c>
      <c r="J130" s="21"/>
      <c r="K130" s="21"/>
      <c r="L130" s="21"/>
      <c r="N130" s="51">
        <f t="shared" si="14"/>
        <v>400000</v>
      </c>
    </row>
    <row r="131" spans="1:14" ht="20.25" customHeight="1">
      <c r="A131" s="21" t="s">
        <v>253</v>
      </c>
      <c r="B131" s="95"/>
      <c r="C131" s="96"/>
      <c r="D131" s="98"/>
      <c r="E131" s="93" t="s">
        <v>38</v>
      </c>
      <c r="F131" s="94">
        <v>1.53</v>
      </c>
      <c r="G131" s="92">
        <f aca="true" t="shared" si="26" ref="G131:I134">G$130*$F131/$F$130</f>
        <v>437142.85714285716</v>
      </c>
      <c r="H131" s="92">
        <f t="shared" si="26"/>
        <v>437142.85714285716</v>
      </c>
      <c r="I131" s="91">
        <f t="shared" si="26"/>
        <v>387964.28571428574</v>
      </c>
      <c r="N131" s="51">
        <f t="shared" si="14"/>
        <v>437142.9</v>
      </c>
    </row>
    <row r="132" spans="1:14" ht="20.25" customHeight="1">
      <c r="A132" s="21" t="s">
        <v>254</v>
      </c>
      <c r="B132" s="95"/>
      <c r="C132" s="96"/>
      <c r="D132" s="98"/>
      <c r="E132" s="93" t="s">
        <v>37</v>
      </c>
      <c r="F132" s="94">
        <v>1.66</v>
      </c>
      <c r="G132" s="92">
        <f t="shared" si="26"/>
        <v>474285.7142857143</v>
      </c>
      <c r="H132" s="92">
        <f t="shared" si="26"/>
        <v>474285.7142857143</v>
      </c>
      <c r="I132" s="91">
        <f t="shared" si="26"/>
        <v>420928.5714285715</v>
      </c>
      <c r="N132" s="51">
        <f t="shared" si="14"/>
        <v>474285.7</v>
      </c>
    </row>
    <row r="133" spans="1:14" ht="20.25" customHeight="1">
      <c r="A133" s="21" t="s">
        <v>255</v>
      </c>
      <c r="B133" s="95"/>
      <c r="C133" s="96"/>
      <c r="D133" s="98"/>
      <c r="E133" s="93" t="s">
        <v>36</v>
      </c>
      <c r="F133" s="94">
        <v>1.79</v>
      </c>
      <c r="G133" s="92">
        <f t="shared" si="26"/>
        <v>511428.5714285715</v>
      </c>
      <c r="H133" s="92">
        <f t="shared" si="26"/>
        <v>511428.5714285715</v>
      </c>
      <c r="I133" s="91">
        <f t="shared" si="26"/>
        <v>453892.85714285716</v>
      </c>
      <c r="N133" s="51">
        <f t="shared" si="14"/>
        <v>511428.6</v>
      </c>
    </row>
    <row r="134" spans="1:14" ht="20.25" customHeight="1">
      <c r="A134" s="21" t="s">
        <v>256</v>
      </c>
      <c r="B134" s="95"/>
      <c r="C134" s="96"/>
      <c r="D134" s="98"/>
      <c r="E134" s="93" t="s">
        <v>35</v>
      </c>
      <c r="F134" s="94">
        <v>1.93</v>
      </c>
      <c r="G134" s="92">
        <f t="shared" si="26"/>
        <v>551428.5714285715</v>
      </c>
      <c r="H134" s="92">
        <f t="shared" si="26"/>
        <v>551428.5714285715</v>
      </c>
      <c r="I134" s="91">
        <f t="shared" si="26"/>
        <v>489392.85714285716</v>
      </c>
      <c r="N134" s="51">
        <f t="shared" si="14"/>
        <v>551428.6</v>
      </c>
    </row>
    <row r="135" spans="1:14" ht="20.25" customHeight="1">
      <c r="A135" s="21" t="s">
        <v>278</v>
      </c>
      <c r="B135" s="95" t="s">
        <v>269</v>
      </c>
      <c r="C135" s="96" t="s">
        <v>274</v>
      </c>
      <c r="D135" s="107" t="s">
        <v>277</v>
      </c>
      <c r="E135" s="93" t="s">
        <v>33</v>
      </c>
      <c r="F135" s="94">
        <v>1</v>
      </c>
      <c r="G135" s="92">
        <f aca="true" t="shared" si="27" ref="G135:I137">G$138*$F135/$F$138</f>
        <v>571428.5714285715</v>
      </c>
      <c r="H135" s="92">
        <f t="shared" si="27"/>
        <v>571428.5714285715</v>
      </c>
      <c r="I135" s="92">
        <f t="shared" si="27"/>
        <v>507142.85714285716</v>
      </c>
      <c r="N135" s="51">
        <f t="shared" si="14"/>
        <v>571428.6</v>
      </c>
    </row>
    <row r="136" spans="1:14" ht="20.25" customHeight="1">
      <c r="A136" s="21" t="s">
        <v>279</v>
      </c>
      <c r="B136" s="95"/>
      <c r="C136" s="96"/>
      <c r="D136" s="98"/>
      <c r="E136" s="93" t="s">
        <v>34</v>
      </c>
      <c r="F136" s="94">
        <v>1.13</v>
      </c>
      <c r="G136" s="92">
        <f t="shared" si="27"/>
        <v>645714.2857142857</v>
      </c>
      <c r="H136" s="92">
        <f t="shared" si="27"/>
        <v>645714.2857142857</v>
      </c>
      <c r="I136" s="92">
        <f t="shared" si="27"/>
        <v>573071.4285714285</v>
      </c>
      <c r="N136" s="51">
        <f t="shared" si="14"/>
        <v>645714.3</v>
      </c>
    </row>
    <row r="137" spans="1:14" ht="20.25" customHeight="1">
      <c r="A137" s="21" t="s">
        <v>280</v>
      </c>
      <c r="B137" s="95"/>
      <c r="C137" s="96"/>
      <c r="D137" s="98"/>
      <c r="E137" s="93" t="s">
        <v>40</v>
      </c>
      <c r="F137" s="94">
        <v>1.26</v>
      </c>
      <c r="G137" s="92">
        <f t="shared" si="27"/>
        <v>720000</v>
      </c>
      <c r="H137" s="92">
        <f t="shared" si="27"/>
        <v>720000</v>
      </c>
      <c r="I137" s="92">
        <f t="shared" si="27"/>
        <v>639000</v>
      </c>
      <c r="N137" s="51">
        <f t="shared" si="14"/>
        <v>720000</v>
      </c>
    </row>
    <row r="138" spans="1:14" s="3" customFormat="1" ht="20.25" customHeight="1">
      <c r="A138" s="21" t="s">
        <v>281</v>
      </c>
      <c r="B138" s="95"/>
      <c r="C138" s="96"/>
      <c r="D138" s="98"/>
      <c r="E138" s="90" t="s">
        <v>39</v>
      </c>
      <c r="F138" s="9">
        <v>1.4</v>
      </c>
      <c r="G138" s="12">
        <v>800000</v>
      </c>
      <c r="H138" s="12">
        <v>800000</v>
      </c>
      <c r="I138" s="13">
        <v>710000</v>
      </c>
      <c r="J138" s="21"/>
      <c r="K138" s="21"/>
      <c r="L138" s="21"/>
      <c r="N138" s="51">
        <f t="shared" si="14"/>
        <v>800000</v>
      </c>
    </row>
    <row r="139" spans="1:14" ht="20.25" customHeight="1">
      <c r="A139" s="21" t="s">
        <v>282</v>
      </c>
      <c r="B139" s="95"/>
      <c r="C139" s="96"/>
      <c r="D139" s="98"/>
      <c r="E139" s="93" t="s">
        <v>38</v>
      </c>
      <c r="F139" s="94">
        <v>1.53</v>
      </c>
      <c r="G139" s="92">
        <f>G$138*$F139/$F$138</f>
        <v>874285.7142857143</v>
      </c>
      <c r="H139" s="92">
        <f aca="true" t="shared" si="28" ref="H139:I142">H$138*$F139/$F$138</f>
        <v>874285.7142857143</v>
      </c>
      <c r="I139" s="92">
        <f>I$138*$F139/$F$138</f>
        <v>775928.5714285715</v>
      </c>
      <c r="N139" s="51">
        <f t="shared" si="14"/>
        <v>874285.7</v>
      </c>
    </row>
    <row r="140" spans="1:14" ht="20.25" customHeight="1">
      <c r="A140" s="21" t="s">
        <v>283</v>
      </c>
      <c r="B140" s="95"/>
      <c r="C140" s="96"/>
      <c r="D140" s="98"/>
      <c r="E140" s="93" t="s">
        <v>37</v>
      </c>
      <c r="F140" s="94">
        <v>1.66</v>
      </c>
      <c r="G140" s="92">
        <f>G$138*$F140/$F$138</f>
        <v>948571.4285714286</v>
      </c>
      <c r="H140" s="92">
        <f t="shared" si="28"/>
        <v>948571.4285714286</v>
      </c>
      <c r="I140" s="92">
        <f t="shared" si="28"/>
        <v>841857.142857143</v>
      </c>
      <c r="N140" s="51">
        <f t="shared" si="14"/>
        <v>948571.4</v>
      </c>
    </row>
    <row r="141" spans="1:14" ht="20.25" customHeight="1">
      <c r="A141" s="21" t="s">
        <v>284</v>
      </c>
      <c r="B141" s="95"/>
      <c r="C141" s="96"/>
      <c r="D141" s="98"/>
      <c r="E141" s="93" t="s">
        <v>36</v>
      </c>
      <c r="F141" s="94">
        <v>1.79</v>
      </c>
      <c r="G141" s="92">
        <f>G$138*$F141/$F$138</f>
        <v>1022857.142857143</v>
      </c>
      <c r="H141" s="92">
        <f t="shared" si="28"/>
        <v>1022857.142857143</v>
      </c>
      <c r="I141" s="92">
        <f>I$138*$F141/$F$138</f>
        <v>907785.7142857143</v>
      </c>
      <c r="N141" s="51">
        <f t="shared" si="14"/>
        <v>1022857.1</v>
      </c>
    </row>
    <row r="142" spans="1:14" ht="20.25" customHeight="1">
      <c r="A142" s="21" t="s">
        <v>285</v>
      </c>
      <c r="B142" s="95"/>
      <c r="C142" s="96"/>
      <c r="D142" s="98"/>
      <c r="E142" s="93" t="s">
        <v>35</v>
      </c>
      <c r="F142" s="94">
        <v>1.93</v>
      </c>
      <c r="G142" s="92">
        <f>G$138*$F142/$F$138</f>
        <v>1102857.142857143</v>
      </c>
      <c r="H142" s="92">
        <f t="shared" si="28"/>
        <v>1102857.142857143</v>
      </c>
      <c r="I142" s="92">
        <f>I$138*$F142/$F$138</f>
        <v>978785.7142857143</v>
      </c>
      <c r="N142" s="51">
        <f t="shared" si="14"/>
        <v>1102857.1</v>
      </c>
    </row>
    <row r="143" spans="1:14" ht="20.25" customHeight="1">
      <c r="A143" s="21" t="s">
        <v>286</v>
      </c>
      <c r="B143" s="95" t="s">
        <v>270</v>
      </c>
      <c r="C143" s="96" t="s">
        <v>274</v>
      </c>
      <c r="D143" s="107" t="s">
        <v>276</v>
      </c>
      <c r="E143" s="93" t="s">
        <v>33</v>
      </c>
      <c r="F143" s="94">
        <v>1</v>
      </c>
      <c r="G143" s="92">
        <f aca="true" t="shared" si="29" ref="G143:I145">G$146*$F143/$F$146</f>
        <v>428571.4285714286</v>
      </c>
      <c r="H143" s="92">
        <f t="shared" si="29"/>
        <v>428571.4285714286</v>
      </c>
      <c r="I143" s="92">
        <f t="shared" si="29"/>
        <v>378571.4285714286</v>
      </c>
      <c r="N143" s="51">
        <f t="shared" si="14"/>
        <v>428571.4</v>
      </c>
    </row>
    <row r="144" spans="1:14" ht="20.25" customHeight="1">
      <c r="A144" s="21" t="s">
        <v>287</v>
      </c>
      <c r="B144" s="95"/>
      <c r="C144" s="96"/>
      <c r="D144" s="98"/>
      <c r="E144" s="93" t="s">
        <v>34</v>
      </c>
      <c r="F144" s="94">
        <v>1.13</v>
      </c>
      <c r="G144" s="92">
        <f t="shared" si="29"/>
        <v>484285.71428571426</v>
      </c>
      <c r="H144" s="92">
        <f t="shared" si="29"/>
        <v>484285.71428571426</v>
      </c>
      <c r="I144" s="92">
        <f t="shared" si="29"/>
        <v>427785.7142857143</v>
      </c>
      <c r="N144" s="51">
        <f t="shared" si="14"/>
        <v>484285.7</v>
      </c>
    </row>
    <row r="145" spans="1:14" ht="20.25" customHeight="1">
      <c r="A145" s="21" t="s">
        <v>288</v>
      </c>
      <c r="B145" s="95"/>
      <c r="C145" s="96"/>
      <c r="D145" s="98"/>
      <c r="E145" s="93" t="s">
        <v>40</v>
      </c>
      <c r="F145" s="94">
        <v>1.26</v>
      </c>
      <c r="G145" s="92">
        <f t="shared" si="29"/>
        <v>540000</v>
      </c>
      <c r="H145" s="92">
        <f t="shared" si="29"/>
        <v>540000</v>
      </c>
      <c r="I145" s="92">
        <f t="shared" si="29"/>
        <v>477000.00000000006</v>
      </c>
      <c r="N145" s="51">
        <f t="shared" si="14"/>
        <v>540000</v>
      </c>
    </row>
    <row r="146" spans="1:14" s="3" customFormat="1" ht="20.25" customHeight="1">
      <c r="A146" s="21" t="s">
        <v>289</v>
      </c>
      <c r="B146" s="95"/>
      <c r="C146" s="96"/>
      <c r="D146" s="98"/>
      <c r="E146" s="90" t="s">
        <v>39</v>
      </c>
      <c r="F146" s="9">
        <v>1.4</v>
      </c>
      <c r="G146" s="12">
        <v>600000</v>
      </c>
      <c r="H146" s="12">
        <v>600000</v>
      </c>
      <c r="I146" s="13">
        <v>530000</v>
      </c>
      <c r="J146" s="21"/>
      <c r="K146" s="21"/>
      <c r="L146" s="21"/>
      <c r="N146" s="51">
        <f t="shared" si="14"/>
        <v>600000</v>
      </c>
    </row>
    <row r="147" spans="1:14" ht="20.25" customHeight="1">
      <c r="A147" s="21" t="s">
        <v>290</v>
      </c>
      <c r="B147" s="95"/>
      <c r="C147" s="96"/>
      <c r="D147" s="98"/>
      <c r="E147" s="93" t="s">
        <v>38</v>
      </c>
      <c r="F147" s="94">
        <v>1.53</v>
      </c>
      <c r="G147" s="92">
        <f>G$146*$F147/$F$146</f>
        <v>655714.2857142858</v>
      </c>
      <c r="H147" s="92">
        <f aca="true" t="shared" si="30" ref="H147:I150">H$146*$F147/$F$146</f>
        <v>655714.2857142858</v>
      </c>
      <c r="I147" s="92">
        <f t="shared" si="30"/>
        <v>579214.2857142858</v>
      </c>
      <c r="N147" s="51">
        <f t="shared" si="14"/>
        <v>655714.3</v>
      </c>
    </row>
    <row r="148" spans="1:14" ht="20.25" customHeight="1">
      <c r="A148" s="21" t="s">
        <v>291</v>
      </c>
      <c r="B148" s="95"/>
      <c r="C148" s="96"/>
      <c r="D148" s="98"/>
      <c r="E148" s="93" t="s">
        <v>37</v>
      </c>
      <c r="F148" s="94">
        <v>1.66</v>
      </c>
      <c r="G148" s="92">
        <f>G$146*$F148/$F$146</f>
        <v>711428.5714285715</v>
      </c>
      <c r="H148" s="92">
        <f t="shared" si="30"/>
        <v>711428.5714285715</v>
      </c>
      <c r="I148" s="92">
        <f t="shared" si="30"/>
        <v>628428.5714285715</v>
      </c>
      <c r="N148" s="51">
        <f t="shared" si="14"/>
        <v>711428.6</v>
      </c>
    </row>
    <row r="149" spans="1:14" ht="20.25" customHeight="1">
      <c r="A149" s="21" t="s">
        <v>292</v>
      </c>
      <c r="B149" s="95"/>
      <c r="C149" s="96"/>
      <c r="D149" s="98"/>
      <c r="E149" s="93" t="s">
        <v>36</v>
      </c>
      <c r="F149" s="94">
        <v>1.79</v>
      </c>
      <c r="G149" s="92">
        <f>G$146*$F149/$F$146</f>
        <v>767142.8571428572</v>
      </c>
      <c r="H149" s="92">
        <f t="shared" si="30"/>
        <v>767142.8571428572</v>
      </c>
      <c r="I149" s="92">
        <f t="shared" si="30"/>
        <v>677642.8571428572</v>
      </c>
      <c r="N149" s="51">
        <f t="shared" si="14"/>
        <v>767142.9</v>
      </c>
    </row>
    <row r="150" spans="1:14" ht="20.25" customHeight="1">
      <c r="A150" s="21" t="s">
        <v>293</v>
      </c>
      <c r="B150" s="95"/>
      <c r="C150" s="96"/>
      <c r="D150" s="98"/>
      <c r="E150" s="93" t="s">
        <v>35</v>
      </c>
      <c r="F150" s="94">
        <v>1.93</v>
      </c>
      <c r="G150" s="92">
        <f>G$146*$F150/$F$146</f>
        <v>827142.8571428572</v>
      </c>
      <c r="H150" s="92">
        <f t="shared" si="30"/>
        <v>827142.8571428572</v>
      </c>
      <c r="I150" s="92">
        <f>I$146*$F150/$F$146</f>
        <v>730642.8571428572</v>
      </c>
      <c r="N150" s="51">
        <f t="shared" si="14"/>
        <v>827142.9</v>
      </c>
    </row>
    <row r="151" spans="1:14" ht="20.25" customHeight="1">
      <c r="A151" s="21" t="s">
        <v>294</v>
      </c>
      <c r="B151" s="95" t="s">
        <v>271</v>
      </c>
      <c r="C151" s="96" t="s">
        <v>274</v>
      </c>
      <c r="D151" s="107" t="s">
        <v>275</v>
      </c>
      <c r="E151" s="93" t="s">
        <v>33</v>
      </c>
      <c r="F151" s="94">
        <v>1</v>
      </c>
      <c r="G151" s="92">
        <f>G$154*$F151/$F$154</f>
        <v>285714.28571428574</v>
      </c>
      <c r="H151" s="92">
        <f aca="true" t="shared" si="31" ref="H151:I153">H$154*$F151/$F$154</f>
        <v>285714.28571428574</v>
      </c>
      <c r="I151" s="92">
        <f t="shared" si="31"/>
        <v>253571.42857142858</v>
      </c>
      <c r="N151" s="51">
        <f t="shared" si="14"/>
        <v>285714.3</v>
      </c>
    </row>
    <row r="152" spans="1:14" ht="20.25" customHeight="1">
      <c r="A152" s="21" t="s">
        <v>295</v>
      </c>
      <c r="B152" s="95"/>
      <c r="C152" s="96"/>
      <c r="D152" s="98"/>
      <c r="E152" s="93" t="s">
        <v>34</v>
      </c>
      <c r="F152" s="94">
        <v>1.13</v>
      </c>
      <c r="G152" s="92">
        <f>G$154*$F152/$F$154</f>
        <v>322857.14285714284</v>
      </c>
      <c r="H152" s="92">
        <f t="shared" si="31"/>
        <v>322857.14285714284</v>
      </c>
      <c r="I152" s="92">
        <f t="shared" si="31"/>
        <v>286535.71428571426</v>
      </c>
      <c r="N152" s="51">
        <f t="shared" si="14"/>
        <v>322857.1</v>
      </c>
    </row>
    <row r="153" spans="1:14" ht="20.25" customHeight="1">
      <c r="A153" s="21" t="s">
        <v>296</v>
      </c>
      <c r="B153" s="95"/>
      <c r="C153" s="96"/>
      <c r="D153" s="98"/>
      <c r="E153" s="93" t="s">
        <v>40</v>
      </c>
      <c r="F153" s="94">
        <v>1.26</v>
      </c>
      <c r="G153" s="92">
        <f>G$154*$F153/$F$154</f>
        <v>360000</v>
      </c>
      <c r="H153" s="92">
        <f t="shared" si="31"/>
        <v>360000</v>
      </c>
      <c r="I153" s="92">
        <f t="shared" si="31"/>
        <v>319500</v>
      </c>
      <c r="N153" s="51">
        <f t="shared" si="14"/>
        <v>360000</v>
      </c>
    </row>
    <row r="154" spans="1:14" s="3" customFormat="1" ht="20.25" customHeight="1">
      <c r="A154" s="21" t="s">
        <v>297</v>
      </c>
      <c r="B154" s="95"/>
      <c r="C154" s="96"/>
      <c r="D154" s="98"/>
      <c r="E154" s="90" t="s">
        <v>39</v>
      </c>
      <c r="F154" s="9">
        <v>1.4</v>
      </c>
      <c r="G154" s="12">
        <v>400000</v>
      </c>
      <c r="H154" s="12">
        <v>400000</v>
      </c>
      <c r="I154" s="13">
        <v>355000</v>
      </c>
      <c r="J154" s="21"/>
      <c r="K154" s="21"/>
      <c r="L154" s="21"/>
      <c r="N154" s="51">
        <f t="shared" si="14"/>
        <v>400000</v>
      </c>
    </row>
    <row r="155" spans="1:14" ht="20.25" customHeight="1">
      <c r="A155" s="21" t="s">
        <v>298</v>
      </c>
      <c r="B155" s="95"/>
      <c r="C155" s="96"/>
      <c r="D155" s="98"/>
      <c r="E155" s="93" t="s">
        <v>38</v>
      </c>
      <c r="F155" s="94">
        <v>1.53</v>
      </c>
      <c r="G155" s="92">
        <f>G$154*$F155/$F$154</f>
        <v>437142.85714285716</v>
      </c>
      <c r="H155" s="92">
        <f>H$154*$F155/$F$154</f>
        <v>437142.85714285716</v>
      </c>
      <c r="I155" s="92">
        <f aca="true" t="shared" si="32" ref="H155:I158">I$154*$F155/$F$154</f>
        <v>387964.28571428574</v>
      </c>
      <c r="N155" s="51">
        <f t="shared" si="14"/>
        <v>437142.9</v>
      </c>
    </row>
    <row r="156" spans="1:14" ht="20.25" customHeight="1">
      <c r="A156" s="21" t="s">
        <v>299</v>
      </c>
      <c r="B156" s="95"/>
      <c r="C156" s="96"/>
      <c r="D156" s="98"/>
      <c r="E156" s="93" t="s">
        <v>37</v>
      </c>
      <c r="F156" s="94">
        <v>1.66</v>
      </c>
      <c r="G156" s="92">
        <f>G$154*$F156/$F$154</f>
        <v>474285.7142857143</v>
      </c>
      <c r="H156" s="92">
        <f t="shared" si="32"/>
        <v>474285.7142857143</v>
      </c>
      <c r="I156" s="92">
        <f t="shared" si="32"/>
        <v>420928.5714285715</v>
      </c>
      <c r="N156" s="51">
        <f t="shared" si="14"/>
        <v>474285.7</v>
      </c>
    </row>
    <row r="157" spans="1:14" ht="20.25" customHeight="1">
      <c r="A157" s="21" t="s">
        <v>300</v>
      </c>
      <c r="B157" s="95"/>
      <c r="C157" s="96"/>
      <c r="D157" s="98"/>
      <c r="E157" s="93" t="s">
        <v>36</v>
      </c>
      <c r="F157" s="94">
        <v>1.79</v>
      </c>
      <c r="G157" s="92">
        <f>G$154*$F157/$F$154</f>
        <v>511428.5714285715</v>
      </c>
      <c r="H157" s="92">
        <f t="shared" si="32"/>
        <v>511428.5714285715</v>
      </c>
      <c r="I157" s="92">
        <f t="shared" si="32"/>
        <v>453892.85714285716</v>
      </c>
      <c r="N157" s="51">
        <f t="shared" si="14"/>
        <v>511428.6</v>
      </c>
    </row>
    <row r="158" spans="1:14" ht="20.25" customHeight="1">
      <c r="A158" s="21" t="s">
        <v>301</v>
      </c>
      <c r="B158" s="95"/>
      <c r="C158" s="96"/>
      <c r="D158" s="98"/>
      <c r="E158" s="93" t="s">
        <v>35</v>
      </c>
      <c r="F158" s="94">
        <v>1.93</v>
      </c>
      <c r="G158" s="92">
        <f>G$154*$F158/$F$154</f>
        <v>551428.5714285715</v>
      </c>
      <c r="H158" s="92">
        <f t="shared" si="32"/>
        <v>551428.5714285715</v>
      </c>
      <c r="I158" s="92">
        <f>I$154*$F158/$F$154</f>
        <v>489392.85714285716</v>
      </c>
      <c r="N158" s="51">
        <f t="shared" si="14"/>
        <v>551428.6</v>
      </c>
    </row>
    <row r="159" spans="1:14" ht="20.25" customHeight="1">
      <c r="A159" s="21" t="s">
        <v>302</v>
      </c>
      <c r="B159" s="95" t="s">
        <v>272</v>
      </c>
      <c r="C159" s="96" t="s">
        <v>274</v>
      </c>
      <c r="D159" s="97" t="s">
        <v>273</v>
      </c>
      <c r="E159" s="93" t="s">
        <v>33</v>
      </c>
      <c r="F159" s="94">
        <v>1</v>
      </c>
      <c r="G159" s="92">
        <f>G$162*$F159/$F$162</f>
        <v>257142.85714285716</v>
      </c>
      <c r="H159" s="92">
        <f aca="true" t="shared" si="33" ref="H159:I161">H$162*$F159/$F$162</f>
        <v>257142.85714285716</v>
      </c>
      <c r="I159" s="91">
        <f t="shared" si="33"/>
        <v>228571.42857142858</v>
      </c>
      <c r="N159" s="51">
        <f t="shared" si="14"/>
        <v>257142.9</v>
      </c>
    </row>
    <row r="160" spans="1:14" ht="20.25" customHeight="1">
      <c r="A160" s="21" t="s">
        <v>303</v>
      </c>
      <c r="B160" s="95"/>
      <c r="C160" s="96"/>
      <c r="D160" s="98"/>
      <c r="E160" s="93" t="s">
        <v>34</v>
      </c>
      <c r="F160" s="94">
        <v>1.13</v>
      </c>
      <c r="G160" s="92">
        <f>G$162*$F160/$F$162</f>
        <v>290571.4285714285</v>
      </c>
      <c r="H160" s="92">
        <f t="shared" si="33"/>
        <v>290571.4285714285</v>
      </c>
      <c r="I160" s="91">
        <f t="shared" si="33"/>
        <v>258285.71428571426</v>
      </c>
      <c r="N160" s="51">
        <f t="shared" si="14"/>
        <v>290571.4</v>
      </c>
    </row>
    <row r="161" spans="1:14" ht="20.25" customHeight="1">
      <c r="A161" s="21" t="s">
        <v>304</v>
      </c>
      <c r="B161" s="95"/>
      <c r="C161" s="96"/>
      <c r="D161" s="98"/>
      <c r="E161" s="93" t="s">
        <v>40</v>
      </c>
      <c r="F161" s="94">
        <v>1.26</v>
      </c>
      <c r="G161" s="92">
        <f>G$162*$F161/$F$162</f>
        <v>324000</v>
      </c>
      <c r="H161" s="92">
        <f>H$162*$F161/$F$162</f>
        <v>324000</v>
      </c>
      <c r="I161" s="91">
        <f t="shared" si="33"/>
        <v>288000</v>
      </c>
      <c r="N161" s="51">
        <f t="shared" si="14"/>
        <v>324000</v>
      </c>
    </row>
    <row r="162" spans="1:14" s="3" customFormat="1" ht="20.25" customHeight="1">
      <c r="A162" s="21" t="s">
        <v>305</v>
      </c>
      <c r="B162" s="95"/>
      <c r="C162" s="96"/>
      <c r="D162" s="98"/>
      <c r="E162" s="90" t="s">
        <v>39</v>
      </c>
      <c r="F162" s="9">
        <v>1.4</v>
      </c>
      <c r="G162" s="12">
        <v>360000</v>
      </c>
      <c r="H162" s="12">
        <v>360000</v>
      </c>
      <c r="I162" s="13">
        <v>320000</v>
      </c>
      <c r="J162" s="21"/>
      <c r="K162" s="21"/>
      <c r="L162" s="21"/>
      <c r="N162" s="51">
        <f t="shared" si="14"/>
        <v>360000</v>
      </c>
    </row>
    <row r="163" spans="1:14" ht="20.25" customHeight="1">
      <c r="A163" s="21" t="s">
        <v>306</v>
      </c>
      <c r="B163" s="95"/>
      <c r="C163" s="96"/>
      <c r="D163" s="98"/>
      <c r="E163" s="93" t="s">
        <v>38</v>
      </c>
      <c r="F163" s="94">
        <v>1.53</v>
      </c>
      <c r="G163" s="92">
        <f>G$162*$F163/$F$162</f>
        <v>393428.5714285715</v>
      </c>
      <c r="H163" s="92">
        <f>H$162*$F163/$F$162</f>
        <v>393428.5714285715</v>
      </c>
      <c r="I163" s="91">
        <f aca="true" t="shared" si="34" ref="H163:I166">I$162*$F163/$F$162</f>
        <v>349714.28571428574</v>
      </c>
      <c r="N163" s="51">
        <f t="shared" si="14"/>
        <v>393428.6</v>
      </c>
    </row>
    <row r="164" spans="1:14" ht="20.25" customHeight="1">
      <c r="A164" s="21" t="s">
        <v>307</v>
      </c>
      <c r="B164" s="95"/>
      <c r="C164" s="96"/>
      <c r="D164" s="98"/>
      <c r="E164" s="93" t="s">
        <v>37</v>
      </c>
      <c r="F164" s="94">
        <v>1.66</v>
      </c>
      <c r="G164" s="92">
        <f>G$162*$F164/$F$162</f>
        <v>426857.1428571429</v>
      </c>
      <c r="H164" s="92">
        <f t="shared" si="34"/>
        <v>426857.1428571429</v>
      </c>
      <c r="I164" s="91">
        <f t="shared" si="34"/>
        <v>379428.5714285715</v>
      </c>
      <c r="N164" s="51">
        <f t="shared" si="14"/>
        <v>426857.1</v>
      </c>
    </row>
    <row r="165" spans="1:14" ht="20.25" customHeight="1">
      <c r="A165" s="21" t="s">
        <v>308</v>
      </c>
      <c r="B165" s="95"/>
      <c r="C165" s="96"/>
      <c r="D165" s="98"/>
      <c r="E165" s="93" t="s">
        <v>36</v>
      </c>
      <c r="F165" s="94">
        <v>1.79</v>
      </c>
      <c r="G165" s="92">
        <f>G$162*$F165/$F$162</f>
        <v>460285.7142857143</v>
      </c>
      <c r="H165" s="92">
        <f t="shared" si="34"/>
        <v>460285.7142857143</v>
      </c>
      <c r="I165" s="91">
        <f t="shared" si="34"/>
        <v>409142.85714285716</v>
      </c>
      <c r="N165" s="51">
        <f t="shared" si="14"/>
        <v>460285.7</v>
      </c>
    </row>
    <row r="166" spans="1:14" ht="20.25" customHeight="1">
      <c r="A166" s="21" t="s">
        <v>309</v>
      </c>
      <c r="B166" s="95"/>
      <c r="C166" s="96"/>
      <c r="D166" s="98"/>
      <c r="E166" s="93" t="s">
        <v>35</v>
      </c>
      <c r="F166" s="94">
        <v>1.93</v>
      </c>
      <c r="G166" s="92">
        <f>G$162*$F166/$F$162</f>
        <v>496285.7142857143</v>
      </c>
      <c r="H166" s="92">
        <f t="shared" si="34"/>
        <v>496285.7142857143</v>
      </c>
      <c r="I166" s="91">
        <f>I$162*$F166/$F$162</f>
        <v>441142.85714285716</v>
      </c>
      <c r="N166" s="51">
        <f t="shared" si="14"/>
        <v>496285.7</v>
      </c>
    </row>
    <row r="167" spans="1:14" ht="20.25" customHeight="1">
      <c r="A167" s="21" t="s">
        <v>197</v>
      </c>
      <c r="B167" s="95" t="s">
        <v>42</v>
      </c>
      <c r="C167" s="104" t="s">
        <v>61</v>
      </c>
      <c r="D167" s="97" t="s">
        <v>74</v>
      </c>
      <c r="E167" s="93" t="s">
        <v>43</v>
      </c>
      <c r="F167" s="94">
        <v>1</v>
      </c>
      <c r="G167" s="92">
        <f>G$168*$F167/$F$168</f>
        <v>567307.6923076923</v>
      </c>
      <c r="H167" s="92">
        <f>H$168*$F167/$F$168</f>
        <v>567307.6923076923</v>
      </c>
      <c r="I167" s="91">
        <f>I$168*$F167/$F$168</f>
        <v>519230.7692307692</v>
      </c>
      <c r="N167" s="51">
        <f t="shared" si="14"/>
        <v>567307.7</v>
      </c>
    </row>
    <row r="168" spans="1:14" s="3" customFormat="1" ht="20.25" customHeight="1">
      <c r="A168" s="21" t="s">
        <v>198</v>
      </c>
      <c r="B168" s="95"/>
      <c r="C168" s="96"/>
      <c r="D168" s="98"/>
      <c r="E168" s="90" t="s">
        <v>44</v>
      </c>
      <c r="F168" s="9">
        <v>1.04</v>
      </c>
      <c r="G168" s="12">
        <v>590000</v>
      </c>
      <c r="H168" s="12">
        <v>590000</v>
      </c>
      <c r="I168" s="13">
        <v>540000</v>
      </c>
      <c r="J168" s="21"/>
      <c r="K168" s="21"/>
      <c r="L168" s="21"/>
      <c r="N168" s="51">
        <f t="shared" si="14"/>
        <v>590000</v>
      </c>
    </row>
    <row r="169" spans="1:14" ht="20.25" customHeight="1">
      <c r="A169" s="21" t="s">
        <v>199</v>
      </c>
      <c r="B169" s="95"/>
      <c r="C169" s="96"/>
      <c r="D169" s="98"/>
      <c r="E169" s="93" t="s">
        <v>45</v>
      </c>
      <c r="F169" s="94">
        <v>1.08</v>
      </c>
      <c r="G169" s="92">
        <f>G$168*$F169/$F$168</f>
        <v>612692.3076923076</v>
      </c>
      <c r="H169" s="92">
        <f>H$168*$F169/$F$168</f>
        <v>612692.3076923076</v>
      </c>
      <c r="I169" s="91">
        <f>I$168*$F169/$F$168</f>
        <v>560769.2307692308</v>
      </c>
      <c r="N169" s="51">
        <f t="shared" si="14"/>
        <v>612692.3</v>
      </c>
    </row>
    <row r="170" spans="1:14" ht="20.25" customHeight="1">
      <c r="A170" s="21" t="s">
        <v>200</v>
      </c>
      <c r="B170" s="95" t="s">
        <v>47</v>
      </c>
      <c r="C170" s="96" t="s">
        <v>46</v>
      </c>
      <c r="D170" s="96"/>
      <c r="E170" s="93" t="s">
        <v>48</v>
      </c>
      <c r="F170" s="94">
        <v>1</v>
      </c>
      <c r="G170" s="92">
        <f>G$171*$F170/$F$171</f>
        <v>203642.37288135596</v>
      </c>
      <c r="H170" s="92">
        <f>H$171*$F170/$F$171</f>
        <v>193759.32203389832</v>
      </c>
      <c r="I170" s="91">
        <f>I$171*$F170/$F$171</f>
        <v>180628.81355932204</v>
      </c>
      <c r="N170" s="51">
        <f aca="true" t="shared" si="35" ref="N170:N204">ROUND(IF($N$8=1,$G170,IF($N$8=2,$H170,IF($N$8=3,$I170,IF($N$8=4,$J170,IF($N$8=5,$K170,IF($N$8=6,$L170)))))),1)</f>
        <v>203642.4</v>
      </c>
    </row>
    <row r="171" spans="1:14" s="3" customFormat="1" ht="20.25" customHeight="1">
      <c r="A171" s="21" t="s">
        <v>201</v>
      </c>
      <c r="B171" s="95"/>
      <c r="C171" s="96"/>
      <c r="D171" s="96"/>
      <c r="E171" s="90" t="s">
        <v>49</v>
      </c>
      <c r="F171" s="9">
        <v>1.18</v>
      </c>
      <c r="G171" s="12">
        <v>240298</v>
      </c>
      <c r="H171" s="12">
        <v>228636</v>
      </c>
      <c r="I171" s="13">
        <v>213142</v>
      </c>
      <c r="J171" s="21"/>
      <c r="K171" s="21"/>
      <c r="L171" s="21"/>
      <c r="N171" s="51">
        <f t="shared" si="35"/>
        <v>240298</v>
      </c>
    </row>
    <row r="172" spans="1:14" ht="20.25" customHeight="1">
      <c r="A172" s="21" t="s">
        <v>202</v>
      </c>
      <c r="B172" s="95"/>
      <c r="C172" s="96"/>
      <c r="D172" s="96"/>
      <c r="E172" s="93" t="s">
        <v>50</v>
      </c>
      <c r="F172" s="94">
        <v>1.4</v>
      </c>
      <c r="G172" s="92">
        <f aca="true" t="shared" si="36" ref="G172:I173">G$171*$F172/$F$171</f>
        <v>285099.32203389826</v>
      </c>
      <c r="H172" s="92">
        <f t="shared" si="36"/>
        <v>271263.0508474576</v>
      </c>
      <c r="I172" s="91">
        <f t="shared" si="36"/>
        <v>252880.33898305084</v>
      </c>
      <c r="N172" s="51">
        <f t="shared" si="35"/>
        <v>285099.3</v>
      </c>
    </row>
    <row r="173" spans="1:14" ht="20.25" customHeight="1">
      <c r="A173" s="21" t="s">
        <v>203</v>
      </c>
      <c r="B173" s="95"/>
      <c r="C173" s="96"/>
      <c r="D173" s="96"/>
      <c r="E173" s="93" t="s">
        <v>51</v>
      </c>
      <c r="F173" s="94">
        <v>1.65</v>
      </c>
      <c r="G173" s="92">
        <f t="shared" si="36"/>
        <v>336009.91525423725</v>
      </c>
      <c r="H173" s="92">
        <f t="shared" si="36"/>
        <v>319702.8813559322</v>
      </c>
      <c r="I173" s="91">
        <f t="shared" si="36"/>
        <v>298037.5423728814</v>
      </c>
      <c r="N173" s="51">
        <f t="shared" si="35"/>
        <v>336009.9</v>
      </c>
    </row>
    <row r="174" spans="2:14" ht="20.25" customHeight="1">
      <c r="B174" s="95" t="s">
        <v>52</v>
      </c>
      <c r="C174" s="104" t="s">
        <v>60</v>
      </c>
      <c r="D174" s="104"/>
      <c r="E174" s="103"/>
      <c r="F174" s="106"/>
      <c r="G174" s="102"/>
      <c r="H174" s="102"/>
      <c r="I174" s="105"/>
      <c r="N174" s="51">
        <f t="shared" si="35"/>
        <v>0</v>
      </c>
    </row>
    <row r="175" spans="2:14" ht="20.25" customHeight="1">
      <c r="B175" s="95"/>
      <c r="C175" s="104"/>
      <c r="D175" s="104"/>
      <c r="E175" s="103"/>
      <c r="F175" s="106"/>
      <c r="G175" s="102"/>
      <c r="H175" s="102"/>
      <c r="I175" s="105"/>
      <c r="N175" s="51">
        <f t="shared" si="35"/>
        <v>0</v>
      </c>
    </row>
    <row r="176" spans="2:14" ht="20.25" customHeight="1">
      <c r="B176" s="95"/>
      <c r="C176" s="104"/>
      <c r="D176" s="104"/>
      <c r="E176" s="103"/>
      <c r="F176" s="106"/>
      <c r="G176" s="102"/>
      <c r="H176" s="102"/>
      <c r="I176" s="105"/>
      <c r="N176" s="51">
        <f t="shared" si="35"/>
        <v>0</v>
      </c>
    </row>
    <row r="177" spans="2:14" ht="12.75" customHeight="1">
      <c r="B177" s="95"/>
      <c r="C177" s="104"/>
      <c r="D177" s="104"/>
      <c r="E177" s="103"/>
      <c r="F177" s="106"/>
      <c r="G177" s="102"/>
      <c r="H177" s="102"/>
      <c r="I177" s="105"/>
      <c r="N177" s="51">
        <f t="shared" si="35"/>
        <v>0</v>
      </c>
    </row>
    <row r="178" spans="1:14" ht="20.25" customHeight="1">
      <c r="A178" s="21" t="s">
        <v>204</v>
      </c>
      <c r="B178" s="95">
        <v>1</v>
      </c>
      <c r="C178" s="104" t="s">
        <v>59</v>
      </c>
      <c r="D178" s="104"/>
      <c r="E178" s="93" t="s">
        <v>43</v>
      </c>
      <c r="F178" s="94">
        <v>1</v>
      </c>
      <c r="G178" s="92">
        <f>G$179*$F178/$F$179</f>
        <v>0</v>
      </c>
      <c r="H178" s="92">
        <f>H$179*$F178/$F$179</f>
        <v>0</v>
      </c>
      <c r="I178" s="91">
        <f>I$179*$F178/$F$179</f>
        <v>0</v>
      </c>
      <c r="N178" s="51">
        <f t="shared" si="35"/>
        <v>0</v>
      </c>
    </row>
    <row r="179" spans="1:14" s="3" customFormat="1" ht="20.25" customHeight="1">
      <c r="A179" s="21" t="s">
        <v>205</v>
      </c>
      <c r="B179" s="95"/>
      <c r="C179" s="104"/>
      <c r="D179" s="104"/>
      <c r="E179" s="90" t="s">
        <v>44</v>
      </c>
      <c r="F179" s="9">
        <v>1.025</v>
      </c>
      <c r="G179" s="12">
        <v>0</v>
      </c>
      <c r="H179" s="12">
        <v>0</v>
      </c>
      <c r="I179" s="13">
        <v>0</v>
      </c>
      <c r="J179" s="21"/>
      <c r="K179" s="21"/>
      <c r="L179" s="21"/>
      <c r="N179" s="51">
        <f t="shared" si="35"/>
        <v>0</v>
      </c>
    </row>
    <row r="180" spans="1:14" ht="20.25" customHeight="1">
      <c r="A180" s="21" t="s">
        <v>206</v>
      </c>
      <c r="B180" s="95"/>
      <c r="C180" s="104"/>
      <c r="D180" s="104"/>
      <c r="E180" s="93" t="s">
        <v>45</v>
      </c>
      <c r="F180" s="94">
        <v>1.05</v>
      </c>
      <c r="G180" s="92">
        <f>G$179*$F180/$F$179</f>
        <v>0</v>
      </c>
      <c r="H180" s="92">
        <f>H$179*$F180/$F$179</f>
        <v>0</v>
      </c>
      <c r="I180" s="91">
        <f>I$179*$F180/$F$179</f>
        <v>0</v>
      </c>
      <c r="N180" s="51">
        <f t="shared" si="35"/>
        <v>0</v>
      </c>
    </row>
    <row r="181" spans="1:14" ht="20.25" customHeight="1">
      <c r="A181" s="21" t="s">
        <v>207</v>
      </c>
      <c r="B181" s="95">
        <v>2</v>
      </c>
      <c r="C181" s="104" t="s">
        <v>58</v>
      </c>
      <c r="D181" s="104"/>
      <c r="E181" s="93" t="s">
        <v>43</v>
      </c>
      <c r="F181" s="94">
        <v>1</v>
      </c>
      <c r="G181" s="92">
        <f>G$182*$F181/$F$182</f>
        <v>0</v>
      </c>
      <c r="H181" s="92">
        <f>H$182*$F181/$F$182</f>
        <v>0</v>
      </c>
      <c r="I181" s="91">
        <f>I$182*$F181/$F$182</f>
        <v>0</v>
      </c>
      <c r="N181" s="51">
        <f t="shared" si="35"/>
        <v>0</v>
      </c>
    </row>
    <row r="182" spans="1:14" s="3" customFormat="1" ht="20.25" customHeight="1">
      <c r="A182" s="21" t="s">
        <v>208</v>
      </c>
      <c r="B182" s="95"/>
      <c r="C182" s="104"/>
      <c r="D182" s="104"/>
      <c r="E182" s="90" t="s">
        <v>44</v>
      </c>
      <c r="F182" s="9">
        <v>1.025</v>
      </c>
      <c r="G182" s="12">
        <v>0</v>
      </c>
      <c r="H182" s="12">
        <v>0</v>
      </c>
      <c r="I182" s="13">
        <v>0</v>
      </c>
      <c r="J182" s="21"/>
      <c r="K182" s="21"/>
      <c r="L182" s="21"/>
      <c r="N182" s="51">
        <f t="shared" si="35"/>
        <v>0</v>
      </c>
    </row>
    <row r="183" spans="1:14" ht="20.25" customHeight="1">
      <c r="A183" s="21" t="s">
        <v>209</v>
      </c>
      <c r="B183" s="95"/>
      <c r="C183" s="104"/>
      <c r="D183" s="104"/>
      <c r="E183" s="93" t="s">
        <v>45</v>
      </c>
      <c r="F183" s="94">
        <v>1.05</v>
      </c>
      <c r="G183" s="92">
        <f>G$182*$F183/$F$182</f>
        <v>0</v>
      </c>
      <c r="H183" s="92">
        <f>H$182*$F183/$F$182</f>
        <v>0</v>
      </c>
      <c r="I183" s="91">
        <f>I$182*$F183/$F$182</f>
        <v>0</v>
      </c>
      <c r="N183" s="51">
        <f t="shared" si="35"/>
        <v>0</v>
      </c>
    </row>
    <row r="184" spans="1:14" ht="20.25" customHeight="1">
      <c r="A184" s="21" t="s">
        <v>213</v>
      </c>
      <c r="B184" s="95">
        <v>3</v>
      </c>
      <c r="C184" s="104" t="s">
        <v>53</v>
      </c>
      <c r="D184" s="104"/>
      <c r="E184" s="93" t="s">
        <v>48</v>
      </c>
      <c r="F184" s="94">
        <v>1</v>
      </c>
      <c r="G184" s="92">
        <f>G$185*$F184/$F$185</f>
        <v>0</v>
      </c>
      <c r="H184" s="92">
        <f>H$185*$F184/$F$185</f>
        <v>0</v>
      </c>
      <c r="I184" s="91">
        <f>I$185*$F184/$F$185</f>
        <v>0</v>
      </c>
      <c r="N184" s="51">
        <f t="shared" si="35"/>
        <v>0</v>
      </c>
    </row>
    <row r="185" spans="1:14" s="3" customFormat="1" ht="20.25" customHeight="1">
      <c r="A185" s="21" t="s">
        <v>214</v>
      </c>
      <c r="B185" s="95"/>
      <c r="C185" s="104"/>
      <c r="D185" s="104"/>
      <c r="E185" s="90" t="s">
        <v>49</v>
      </c>
      <c r="F185" s="9">
        <v>1.13</v>
      </c>
      <c r="G185" s="12">
        <v>0</v>
      </c>
      <c r="H185" s="12">
        <v>0</v>
      </c>
      <c r="I185" s="13">
        <v>0</v>
      </c>
      <c r="J185" s="21"/>
      <c r="K185" s="21"/>
      <c r="L185" s="21"/>
      <c r="N185" s="51">
        <f t="shared" si="35"/>
        <v>0</v>
      </c>
    </row>
    <row r="186" spans="1:14" ht="20.25" customHeight="1">
      <c r="A186" s="21" t="s">
        <v>215</v>
      </c>
      <c r="B186" s="95"/>
      <c r="C186" s="104"/>
      <c r="D186" s="104"/>
      <c r="E186" s="93" t="s">
        <v>50</v>
      </c>
      <c r="F186" s="94">
        <v>1.3</v>
      </c>
      <c r="G186" s="92">
        <f aca="true" t="shared" si="37" ref="G186:I187">G$185*$F186/$F$185</f>
        <v>0</v>
      </c>
      <c r="H186" s="92">
        <f t="shared" si="37"/>
        <v>0</v>
      </c>
      <c r="I186" s="91">
        <f t="shared" si="37"/>
        <v>0</v>
      </c>
      <c r="N186" s="51">
        <f t="shared" si="35"/>
        <v>0</v>
      </c>
    </row>
    <row r="187" spans="1:14" ht="20.25" customHeight="1">
      <c r="A187" s="21" t="s">
        <v>216</v>
      </c>
      <c r="B187" s="95"/>
      <c r="C187" s="104"/>
      <c r="D187" s="104"/>
      <c r="E187" s="93" t="s">
        <v>51</v>
      </c>
      <c r="F187" s="94">
        <v>1.47</v>
      </c>
      <c r="G187" s="92">
        <f t="shared" si="37"/>
        <v>0</v>
      </c>
      <c r="H187" s="92">
        <f t="shared" si="37"/>
        <v>0</v>
      </c>
      <c r="I187" s="91">
        <f t="shared" si="37"/>
        <v>0</v>
      </c>
      <c r="N187" s="51">
        <f t="shared" si="35"/>
        <v>0</v>
      </c>
    </row>
    <row r="188" spans="1:14" ht="20.25" customHeight="1">
      <c r="A188" s="21" t="s">
        <v>217</v>
      </c>
      <c r="B188" s="95">
        <v>4</v>
      </c>
      <c r="C188" s="104" t="s">
        <v>57</v>
      </c>
      <c r="D188" s="104"/>
      <c r="E188" s="93" t="s">
        <v>48</v>
      </c>
      <c r="F188" s="94">
        <v>1</v>
      </c>
      <c r="G188" s="92">
        <f>G$189*$F188/$F$189</f>
        <v>0</v>
      </c>
      <c r="H188" s="92">
        <f>H$189*$F188/$F$189</f>
        <v>0</v>
      </c>
      <c r="I188" s="91">
        <f>I$189*$F188/$F$189</f>
        <v>0</v>
      </c>
      <c r="N188" s="51">
        <f t="shared" si="35"/>
        <v>0</v>
      </c>
    </row>
    <row r="189" spans="1:14" s="3" customFormat="1" ht="20.25" customHeight="1">
      <c r="A189" s="21" t="s">
        <v>218</v>
      </c>
      <c r="B189" s="95"/>
      <c r="C189" s="104"/>
      <c r="D189" s="104"/>
      <c r="E189" s="90" t="s">
        <v>49</v>
      </c>
      <c r="F189" s="9">
        <v>1.13</v>
      </c>
      <c r="G189" s="12">
        <v>0</v>
      </c>
      <c r="H189" s="12">
        <v>0</v>
      </c>
      <c r="I189" s="13">
        <v>0</v>
      </c>
      <c r="J189" s="21"/>
      <c r="K189" s="21"/>
      <c r="L189" s="21"/>
      <c r="N189" s="51">
        <f t="shared" si="35"/>
        <v>0</v>
      </c>
    </row>
    <row r="190" spans="1:14" ht="20.25" customHeight="1">
      <c r="A190" s="21" t="s">
        <v>219</v>
      </c>
      <c r="B190" s="95"/>
      <c r="C190" s="104"/>
      <c r="D190" s="104"/>
      <c r="E190" s="93" t="s">
        <v>50</v>
      </c>
      <c r="F190" s="94">
        <v>1.3</v>
      </c>
      <c r="G190" s="92">
        <f aca="true" t="shared" si="38" ref="G190:I191">G$189*$F190/$F$189</f>
        <v>0</v>
      </c>
      <c r="H190" s="92">
        <f t="shared" si="38"/>
        <v>0</v>
      </c>
      <c r="I190" s="91">
        <f t="shared" si="38"/>
        <v>0</v>
      </c>
      <c r="N190" s="51">
        <f t="shared" si="35"/>
        <v>0</v>
      </c>
    </row>
    <row r="191" spans="1:14" ht="20.25" customHeight="1">
      <c r="A191" s="21" t="s">
        <v>220</v>
      </c>
      <c r="B191" s="95"/>
      <c r="C191" s="104"/>
      <c r="D191" s="104"/>
      <c r="E191" s="93" t="s">
        <v>51</v>
      </c>
      <c r="F191" s="94">
        <v>1.47</v>
      </c>
      <c r="G191" s="92">
        <f t="shared" si="38"/>
        <v>0</v>
      </c>
      <c r="H191" s="92">
        <f t="shared" si="38"/>
        <v>0</v>
      </c>
      <c r="I191" s="91">
        <f t="shared" si="38"/>
        <v>0</v>
      </c>
      <c r="N191" s="51">
        <f t="shared" si="35"/>
        <v>0</v>
      </c>
    </row>
    <row r="192" spans="1:14" ht="20.25" customHeight="1">
      <c r="A192" s="21" t="s">
        <v>210</v>
      </c>
      <c r="B192" s="95">
        <v>5</v>
      </c>
      <c r="C192" s="104" t="s">
        <v>56</v>
      </c>
      <c r="D192" s="104"/>
      <c r="E192" s="93" t="s">
        <v>43</v>
      </c>
      <c r="F192" s="94">
        <v>1</v>
      </c>
      <c r="G192" s="92">
        <f>G$193*$F192/$F$193</f>
        <v>0</v>
      </c>
      <c r="H192" s="92">
        <f>H$193*$F192/$F$193</f>
        <v>0</v>
      </c>
      <c r="I192" s="91">
        <f>I$193*$F192/$F$193</f>
        <v>0</v>
      </c>
      <c r="N192" s="51">
        <f t="shared" si="35"/>
        <v>0</v>
      </c>
    </row>
    <row r="193" spans="1:14" s="3" customFormat="1" ht="20.25" customHeight="1">
      <c r="A193" s="21" t="s">
        <v>211</v>
      </c>
      <c r="B193" s="95"/>
      <c r="C193" s="104"/>
      <c r="D193" s="104"/>
      <c r="E193" s="90" t="s">
        <v>44</v>
      </c>
      <c r="F193" s="9">
        <v>1.03</v>
      </c>
      <c r="G193" s="12">
        <v>0</v>
      </c>
      <c r="H193" s="12">
        <v>0</v>
      </c>
      <c r="I193" s="13">
        <v>0</v>
      </c>
      <c r="J193" s="21"/>
      <c r="K193" s="21"/>
      <c r="L193" s="21"/>
      <c r="N193" s="51">
        <f t="shared" si="35"/>
        <v>0</v>
      </c>
    </row>
    <row r="194" spans="1:14" ht="20.25" customHeight="1">
      <c r="A194" s="21" t="s">
        <v>212</v>
      </c>
      <c r="B194" s="95"/>
      <c r="C194" s="104"/>
      <c r="D194" s="104"/>
      <c r="E194" s="93" t="s">
        <v>45</v>
      </c>
      <c r="F194" s="94">
        <v>1.06</v>
      </c>
      <c r="G194" s="92">
        <f>G$193*$F194/$F$193</f>
        <v>0</v>
      </c>
      <c r="H194" s="92">
        <f>H$193*$F194/$F$193</f>
        <v>0</v>
      </c>
      <c r="I194" s="91">
        <f>I$193*$F194/$F$193</f>
        <v>0</v>
      </c>
      <c r="N194" s="51">
        <f t="shared" si="35"/>
        <v>0</v>
      </c>
    </row>
    <row r="195" spans="1:14" ht="20.25" customHeight="1">
      <c r="A195" s="21" t="s">
        <v>221</v>
      </c>
      <c r="B195" s="95" t="s">
        <v>54</v>
      </c>
      <c r="C195" s="104" t="s">
        <v>55</v>
      </c>
      <c r="D195" s="104"/>
      <c r="E195" s="93" t="s">
        <v>48</v>
      </c>
      <c r="F195" s="94">
        <v>1</v>
      </c>
      <c r="G195" s="92">
        <f>G$196*$F195/$F$196</f>
        <v>0</v>
      </c>
      <c r="H195" s="92">
        <f>H$196*$F195/$F$196</f>
        <v>0</v>
      </c>
      <c r="I195" s="91">
        <f>I$196*$F195/$F$196</f>
        <v>0</v>
      </c>
      <c r="N195" s="51">
        <f t="shared" si="35"/>
        <v>0</v>
      </c>
    </row>
    <row r="196" spans="1:14" s="3" customFormat="1" ht="20.25" customHeight="1">
      <c r="A196" s="21" t="s">
        <v>222</v>
      </c>
      <c r="B196" s="95"/>
      <c r="C196" s="104"/>
      <c r="D196" s="104"/>
      <c r="E196" s="90" t="s">
        <v>49</v>
      </c>
      <c r="F196" s="9">
        <v>1.1</v>
      </c>
      <c r="G196" s="12">
        <v>0</v>
      </c>
      <c r="H196" s="12">
        <v>0</v>
      </c>
      <c r="I196" s="13">
        <v>0</v>
      </c>
      <c r="J196" s="21"/>
      <c r="K196" s="21"/>
      <c r="L196" s="21"/>
      <c r="N196" s="51">
        <f t="shared" si="35"/>
        <v>0</v>
      </c>
    </row>
    <row r="197" spans="1:14" ht="20.25" customHeight="1">
      <c r="A197" s="21" t="s">
        <v>223</v>
      </c>
      <c r="B197" s="95"/>
      <c r="C197" s="104"/>
      <c r="D197" s="104"/>
      <c r="E197" s="93" t="s">
        <v>50</v>
      </c>
      <c r="F197" s="94">
        <v>1.24</v>
      </c>
      <c r="G197" s="92">
        <f aca="true" t="shared" si="39" ref="G197:I198">G$196*$F197/$F$196</f>
        <v>0</v>
      </c>
      <c r="H197" s="92">
        <f t="shared" si="39"/>
        <v>0</v>
      </c>
      <c r="I197" s="91">
        <f t="shared" si="39"/>
        <v>0</v>
      </c>
      <c r="N197" s="51">
        <f t="shared" si="35"/>
        <v>0</v>
      </c>
    </row>
    <row r="198" spans="1:14" ht="20.25" customHeight="1">
      <c r="A198" s="21" t="s">
        <v>224</v>
      </c>
      <c r="B198" s="95"/>
      <c r="C198" s="104"/>
      <c r="D198" s="104"/>
      <c r="E198" s="93" t="s">
        <v>51</v>
      </c>
      <c r="F198" s="94">
        <v>1.39</v>
      </c>
      <c r="G198" s="92">
        <f>G$196*$F198/$F$196</f>
        <v>0</v>
      </c>
      <c r="H198" s="92">
        <f t="shared" si="39"/>
        <v>0</v>
      </c>
      <c r="I198" s="91">
        <f t="shared" si="39"/>
        <v>0</v>
      </c>
      <c r="N198" s="51">
        <f t="shared" si="35"/>
        <v>0</v>
      </c>
    </row>
    <row r="199" spans="1:14" ht="20.25" customHeight="1">
      <c r="A199" s="21" t="s">
        <v>329</v>
      </c>
      <c r="B199" s="95" t="s">
        <v>325</v>
      </c>
      <c r="C199" s="104" t="s">
        <v>327</v>
      </c>
      <c r="D199" s="104"/>
      <c r="E199" s="93" t="s">
        <v>43</v>
      </c>
      <c r="F199" s="94">
        <v>1</v>
      </c>
      <c r="G199" s="92">
        <f>G$200*$F199/$F$200</f>
        <v>0</v>
      </c>
      <c r="H199" s="92">
        <f>H$200*$F199/$F$200</f>
        <v>0</v>
      </c>
      <c r="I199" s="91">
        <f>I$200*$F199/$F$200</f>
        <v>0</v>
      </c>
      <c r="N199" s="51">
        <f t="shared" si="35"/>
        <v>0</v>
      </c>
    </row>
    <row r="200" spans="1:14" s="3" customFormat="1" ht="20.25" customHeight="1">
      <c r="A200" s="21" t="s">
        <v>330</v>
      </c>
      <c r="B200" s="95"/>
      <c r="C200" s="104"/>
      <c r="D200" s="104"/>
      <c r="E200" s="90" t="s">
        <v>44</v>
      </c>
      <c r="F200" s="9">
        <v>1.065</v>
      </c>
      <c r="G200" s="12">
        <v>0</v>
      </c>
      <c r="H200" s="12">
        <v>0</v>
      </c>
      <c r="I200" s="13">
        <v>0</v>
      </c>
      <c r="J200" s="21"/>
      <c r="K200" s="21"/>
      <c r="L200" s="21"/>
      <c r="N200" s="51">
        <f t="shared" si="35"/>
        <v>0</v>
      </c>
    </row>
    <row r="201" spans="1:14" ht="20.25" customHeight="1">
      <c r="A201" s="21" t="s">
        <v>331</v>
      </c>
      <c r="B201" s="95"/>
      <c r="C201" s="104"/>
      <c r="D201" s="104"/>
      <c r="E201" s="93" t="s">
        <v>45</v>
      </c>
      <c r="F201" s="94">
        <v>1.13</v>
      </c>
      <c r="G201" s="92">
        <f>G$200*$F201/$F$200</f>
        <v>0</v>
      </c>
      <c r="H201" s="92">
        <f>H$200*$F201/$F$200</f>
        <v>0</v>
      </c>
      <c r="I201" s="91">
        <f>I$200*$F201/$F$200</f>
        <v>0</v>
      </c>
      <c r="N201" s="51">
        <f t="shared" si="35"/>
        <v>0</v>
      </c>
    </row>
    <row r="202" spans="1:14" ht="20.25" customHeight="1">
      <c r="A202" s="21" t="s">
        <v>332</v>
      </c>
      <c r="B202" s="95" t="s">
        <v>326</v>
      </c>
      <c r="C202" s="104" t="s">
        <v>328</v>
      </c>
      <c r="D202" s="104"/>
      <c r="E202" s="93" t="s">
        <v>43</v>
      </c>
      <c r="F202" s="94">
        <v>1</v>
      </c>
      <c r="G202" s="92">
        <f>G$203*$F202/$F$203</f>
        <v>0</v>
      </c>
      <c r="H202" s="92">
        <f>H$203*$F202/$F$203</f>
        <v>0</v>
      </c>
      <c r="I202" s="91">
        <f>I$203*$F202/$F$203</f>
        <v>0</v>
      </c>
      <c r="N202" s="51">
        <f t="shared" si="35"/>
        <v>0</v>
      </c>
    </row>
    <row r="203" spans="1:14" s="3" customFormat="1" ht="20.25" customHeight="1">
      <c r="A203" s="21" t="s">
        <v>333</v>
      </c>
      <c r="B203" s="95"/>
      <c r="C203" s="104"/>
      <c r="D203" s="104"/>
      <c r="E203" s="90" t="s">
        <v>44</v>
      </c>
      <c r="F203" s="9">
        <v>1.065</v>
      </c>
      <c r="G203" s="12">
        <v>0</v>
      </c>
      <c r="H203" s="12">
        <v>0</v>
      </c>
      <c r="I203" s="13">
        <v>0</v>
      </c>
      <c r="J203" s="21"/>
      <c r="K203" s="21"/>
      <c r="L203" s="21"/>
      <c r="N203" s="51">
        <f>ROUND(IF($N$8=1,$G203,IF($N$8=2,$H203,IF($N$8=3,$I203,IF($N$8=4,$J203,IF($N$8=5,$K203,IF($N$8=6,$L203)))))),1)</f>
        <v>0</v>
      </c>
    </row>
    <row r="204" spans="1:14" ht="20.25" customHeight="1" thickBot="1">
      <c r="A204" s="21" t="s">
        <v>334</v>
      </c>
      <c r="B204" s="112"/>
      <c r="C204" s="113"/>
      <c r="D204" s="113"/>
      <c r="E204" s="10" t="s">
        <v>45</v>
      </c>
      <c r="F204" s="11">
        <v>1.13</v>
      </c>
      <c r="G204" s="19">
        <f>G$203*$F204/$F$203</f>
        <v>0</v>
      </c>
      <c r="H204" s="19">
        <f>H$203*$F204/$F$203</f>
        <v>0</v>
      </c>
      <c r="I204" s="20">
        <f>I$203*$F204/$F$203</f>
        <v>0</v>
      </c>
      <c r="N204" s="66">
        <f t="shared" si="35"/>
        <v>0</v>
      </c>
    </row>
    <row r="206" spans="1:15" ht="20.25" customHeight="1">
      <c r="A206" s="67"/>
      <c r="K206" s="68"/>
      <c r="L206" s="68"/>
      <c r="N206" s="69"/>
      <c r="O206" s="70"/>
    </row>
    <row r="207" spans="1:15" ht="20.25" customHeight="1">
      <c r="A207" s="67"/>
      <c r="C207" s="99" t="s">
        <v>230</v>
      </c>
      <c r="D207" s="99"/>
      <c r="E207" s="99"/>
      <c r="F207" s="99"/>
      <c r="G207" s="99"/>
      <c r="H207" s="99"/>
      <c r="K207" s="68"/>
      <c r="L207" s="68"/>
      <c r="N207" s="69"/>
      <c r="O207" s="70"/>
    </row>
    <row r="208" spans="1:15" ht="20.25" customHeight="1">
      <c r="A208" s="67"/>
      <c r="C208" s="109" t="s">
        <v>248</v>
      </c>
      <c r="D208" s="109"/>
      <c r="E208" s="109"/>
      <c r="F208" s="109"/>
      <c r="G208" s="109"/>
      <c r="H208" s="109"/>
      <c r="K208" s="68"/>
      <c r="L208" s="68"/>
      <c r="N208" s="69"/>
      <c r="O208" s="70"/>
    </row>
    <row r="209" spans="1:15" ht="20.25" customHeight="1">
      <c r="A209" s="67"/>
      <c r="C209" s="108" t="s">
        <v>86</v>
      </c>
      <c r="D209" s="108"/>
      <c r="E209" s="108"/>
      <c r="F209" s="108"/>
      <c r="G209" s="108"/>
      <c r="H209" s="108"/>
      <c r="K209" s="68"/>
      <c r="L209" s="68"/>
      <c r="N209" s="69"/>
      <c r="O209" s="70"/>
    </row>
    <row r="210" spans="1:15" ht="20.25" customHeight="1" thickBot="1">
      <c r="A210" s="67"/>
      <c r="K210" s="68"/>
      <c r="L210" s="68"/>
      <c r="N210" s="69"/>
      <c r="O210" s="70"/>
    </row>
    <row r="211" spans="1:15" ht="45.75" customHeight="1">
      <c r="A211" s="67"/>
      <c r="C211" s="31" t="s">
        <v>231</v>
      </c>
      <c r="D211" s="32" t="s">
        <v>232</v>
      </c>
      <c r="E211" s="32" t="s">
        <v>233</v>
      </c>
      <c r="F211" s="33" t="s">
        <v>234</v>
      </c>
      <c r="G211" s="32" t="s">
        <v>235</v>
      </c>
      <c r="H211" s="34" t="s">
        <v>236</v>
      </c>
      <c r="K211" s="68"/>
      <c r="L211" s="68"/>
      <c r="N211" s="69"/>
      <c r="O211" s="70"/>
    </row>
    <row r="212" spans="1:15" ht="20.25" customHeight="1">
      <c r="A212" s="24" t="s">
        <v>225</v>
      </c>
      <c r="C212" s="87">
        <v>1</v>
      </c>
      <c r="D212" s="25" t="s">
        <v>76</v>
      </c>
      <c r="E212" s="25" t="s">
        <v>77</v>
      </c>
      <c r="F212" s="35">
        <v>17000</v>
      </c>
      <c r="G212" s="54">
        <v>1.02</v>
      </c>
      <c r="H212" s="56">
        <f>F212*G212</f>
        <v>17340</v>
      </c>
      <c r="K212" s="68"/>
      <c r="L212" s="68"/>
      <c r="N212" s="71">
        <f>ROUND(F212,1)</f>
        <v>17000</v>
      </c>
      <c r="O212" s="70"/>
    </row>
    <row r="213" spans="1:15" ht="20.25" customHeight="1">
      <c r="A213" s="24" t="s">
        <v>226</v>
      </c>
      <c r="C213" s="87">
        <v>2</v>
      </c>
      <c r="D213" s="25" t="s">
        <v>237</v>
      </c>
      <c r="E213" s="25" t="s">
        <v>77</v>
      </c>
      <c r="F213" s="35">
        <v>12920</v>
      </c>
      <c r="G213" s="54">
        <v>1.03</v>
      </c>
      <c r="H213" s="56">
        <f>F213*G213</f>
        <v>13307.6</v>
      </c>
      <c r="K213" s="68"/>
      <c r="L213" s="68"/>
      <c r="N213" s="71">
        <f>ROUND(F213,1)</f>
        <v>12920</v>
      </c>
      <c r="O213" s="70"/>
    </row>
    <row r="214" spans="1:15" ht="20.25" customHeight="1">
      <c r="A214" s="24" t="s">
        <v>227</v>
      </c>
      <c r="C214" s="87">
        <v>3</v>
      </c>
      <c r="D214" s="25" t="s">
        <v>78</v>
      </c>
      <c r="E214" s="25" t="s">
        <v>79</v>
      </c>
      <c r="F214" s="35">
        <v>1518</v>
      </c>
      <c r="G214" s="54">
        <v>1.05</v>
      </c>
      <c r="H214" s="56">
        <f>F214*G214</f>
        <v>1593.9</v>
      </c>
      <c r="K214" s="68"/>
      <c r="L214" s="68"/>
      <c r="N214" s="71">
        <f>ROUND(F214,1)</f>
        <v>1518</v>
      </c>
      <c r="O214" s="70"/>
    </row>
    <row r="215" spans="1:15" ht="20.25" customHeight="1" thickBot="1">
      <c r="A215" s="24" t="s">
        <v>228</v>
      </c>
      <c r="C215" s="88">
        <v>4</v>
      </c>
      <c r="D215" s="27" t="s">
        <v>80</v>
      </c>
      <c r="E215" s="27" t="s">
        <v>77</v>
      </c>
      <c r="F215" s="36">
        <v>0</v>
      </c>
      <c r="G215" s="55">
        <v>0</v>
      </c>
      <c r="H215" s="72">
        <f>F215*G215</f>
        <v>0</v>
      </c>
      <c r="K215" s="68"/>
      <c r="L215" s="68"/>
      <c r="N215" s="71">
        <f>ROUND(F215,1)</f>
        <v>0</v>
      </c>
      <c r="O215" s="70"/>
    </row>
    <row r="216" spans="1:15" ht="20.25" customHeight="1">
      <c r="A216" s="67"/>
      <c r="K216" s="68"/>
      <c r="L216" s="68"/>
      <c r="N216" s="69"/>
      <c r="O216" s="70"/>
    </row>
    <row r="217" spans="1:15" ht="20.25" customHeight="1">
      <c r="A217" s="67"/>
      <c r="C217" s="110" t="s">
        <v>310</v>
      </c>
      <c r="D217" s="110"/>
      <c r="E217" s="110"/>
      <c r="F217" s="110"/>
      <c r="G217" s="110"/>
      <c r="H217" s="110"/>
      <c r="K217" s="68"/>
      <c r="L217" s="68"/>
      <c r="N217" s="69"/>
      <c r="O217" s="70"/>
    </row>
    <row r="218" spans="1:15" ht="20.25" customHeight="1">
      <c r="A218" s="67"/>
      <c r="C218" s="111" t="s">
        <v>248</v>
      </c>
      <c r="D218" s="111"/>
      <c r="E218" s="111"/>
      <c r="F218" s="111"/>
      <c r="G218" s="111"/>
      <c r="H218" s="111"/>
      <c r="K218" s="68"/>
      <c r="L218" s="68"/>
      <c r="N218" s="69"/>
      <c r="O218" s="70"/>
    </row>
    <row r="219" spans="1:15" ht="20.25" customHeight="1">
      <c r="A219" s="67"/>
      <c r="C219" s="108" t="s">
        <v>86</v>
      </c>
      <c r="D219" s="108"/>
      <c r="E219" s="108"/>
      <c r="F219" s="108"/>
      <c r="G219" s="108"/>
      <c r="H219" s="108"/>
      <c r="K219" s="68"/>
      <c r="L219" s="68"/>
      <c r="N219" s="69"/>
      <c r="O219" s="70"/>
    </row>
    <row r="220" spans="1:15" ht="20.25" customHeight="1" thickBot="1">
      <c r="A220" s="67"/>
      <c r="K220" s="68"/>
      <c r="L220" s="68"/>
      <c r="N220" s="69"/>
      <c r="O220" s="70"/>
    </row>
    <row r="221" spans="1:15" ht="45.75" customHeight="1">
      <c r="A221" s="67"/>
      <c r="C221" s="31" t="s">
        <v>231</v>
      </c>
      <c r="D221" s="32" t="s">
        <v>232</v>
      </c>
      <c r="E221" s="32" t="s">
        <v>233</v>
      </c>
      <c r="F221" s="33" t="s">
        <v>234</v>
      </c>
      <c r="G221" s="32" t="s">
        <v>235</v>
      </c>
      <c r="H221" s="34" t="s">
        <v>236</v>
      </c>
      <c r="K221" s="68"/>
      <c r="L221" s="68"/>
      <c r="N221" s="69"/>
      <c r="O221" s="70"/>
    </row>
    <row r="222" spans="1:15" ht="20.25" customHeight="1">
      <c r="A222" s="24" t="s">
        <v>311</v>
      </c>
      <c r="C222" s="87">
        <v>1</v>
      </c>
      <c r="D222" s="25" t="s">
        <v>76</v>
      </c>
      <c r="E222" s="25" t="s">
        <v>77</v>
      </c>
      <c r="F222" s="35">
        <v>14882</v>
      </c>
      <c r="G222" s="54">
        <v>1.02</v>
      </c>
      <c r="H222" s="56">
        <f>F222*G222</f>
        <v>15179.64</v>
      </c>
      <c r="K222" s="68"/>
      <c r="L222" s="68"/>
      <c r="N222" s="71">
        <f>ROUND(F222,1)</f>
        <v>14882</v>
      </c>
      <c r="O222" s="70"/>
    </row>
    <row r="223" spans="1:15" ht="20.25" customHeight="1">
      <c r="A223" s="24" t="s">
        <v>312</v>
      </c>
      <c r="C223" s="87">
        <v>2</v>
      </c>
      <c r="D223" s="25" t="s">
        <v>237</v>
      </c>
      <c r="E223" s="25" t="s">
        <v>77</v>
      </c>
      <c r="F223" s="35">
        <v>12082</v>
      </c>
      <c r="G223" s="54">
        <v>1.03</v>
      </c>
      <c r="H223" s="56">
        <f>F223*G223</f>
        <v>12444.460000000001</v>
      </c>
      <c r="K223" s="68"/>
      <c r="L223" s="68"/>
      <c r="N223" s="71">
        <f>ROUND(F223,1)</f>
        <v>12082</v>
      </c>
      <c r="O223" s="70"/>
    </row>
    <row r="224" spans="1:15" ht="20.25" customHeight="1">
      <c r="A224" s="24" t="s">
        <v>313</v>
      </c>
      <c r="C224" s="87">
        <v>3</v>
      </c>
      <c r="D224" s="25" t="s">
        <v>78</v>
      </c>
      <c r="E224" s="25" t="s">
        <v>79</v>
      </c>
      <c r="F224" s="35">
        <v>1685</v>
      </c>
      <c r="G224" s="54">
        <v>1.05</v>
      </c>
      <c r="H224" s="56">
        <f>F224*G224</f>
        <v>1769.25</v>
      </c>
      <c r="K224" s="68"/>
      <c r="L224" s="68"/>
      <c r="N224" s="71">
        <f>ROUND(F224,1)</f>
        <v>1685</v>
      </c>
      <c r="O224" s="70"/>
    </row>
    <row r="225" spans="1:15" ht="20.25" customHeight="1" thickBot="1">
      <c r="A225" s="24" t="s">
        <v>314</v>
      </c>
      <c r="C225" s="88">
        <v>4</v>
      </c>
      <c r="D225" s="27" t="s">
        <v>80</v>
      </c>
      <c r="E225" s="27" t="s">
        <v>77</v>
      </c>
      <c r="F225" s="36">
        <v>0</v>
      </c>
      <c r="G225" s="55">
        <v>0</v>
      </c>
      <c r="H225" s="72">
        <f>F225*G225</f>
        <v>0</v>
      </c>
      <c r="K225" s="68"/>
      <c r="L225" s="68"/>
      <c r="N225" s="71">
        <f>ROUND(F225,1)</f>
        <v>0</v>
      </c>
      <c r="O225" s="70"/>
    </row>
    <row r="226" spans="1:15" ht="20.25" customHeight="1">
      <c r="A226" s="67"/>
      <c r="K226" s="68"/>
      <c r="L226" s="68"/>
      <c r="N226" s="69"/>
      <c r="O226" s="70"/>
    </row>
    <row r="227" spans="1:15" ht="20.25" customHeight="1">
      <c r="A227" s="67"/>
      <c r="C227" s="110" t="s">
        <v>315</v>
      </c>
      <c r="D227" s="110"/>
      <c r="E227" s="110"/>
      <c r="F227" s="110"/>
      <c r="G227" s="110"/>
      <c r="H227" s="110"/>
      <c r="K227" s="68"/>
      <c r="L227" s="68"/>
      <c r="N227" s="69"/>
      <c r="O227" s="70"/>
    </row>
    <row r="228" spans="1:15" ht="20.25" customHeight="1" thickBot="1">
      <c r="A228" s="67"/>
      <c r="K228" s="68"/>
      <c r="L228" s="68"/>
      <c r="N228" s="69"/>
      <c r="O228" s="70"/>
    </row>
    <row r="229" spans="1:15" ht="45.75" customHeight="1">
      <c r="A229" s="67"/>
      <c r="C229" s="31" t="s">
        <v>231</v>
      </c>
      <c r="D229" s="32" t="s">
        <v>232</v>
      </c>
      <c r="E229" s="32" t="s">
        <v>233</v>
      </c>
      <c r="F229" s="33" t="s">
        <v>316</v>
      </c>
      <c r="G229" s="32" t="s">
        <v>235</v>
      </c>
      <c r="H229" s="34" t="s">
        <v>236</v>
      </c>
      <c r="K229" s="68"/>
      <c r="L229" s="68"/>
      <c r="N229" s="69"/>
      <c r="O229" s="70"/>
    </row>
    <row r="230" spans="1:15" ht="20.25" customHeight="1">
      <c r="A230" s="24" t="s">
        <v>317</v>
      </c>
      <c r="C230" s="87">
        <v>1</v>
      </c>
      <c r="D230" s="25" t="s">
        <v>76</v>
      </c>
      <c r="E230" s="25" t="s">
        <v>77</v>
      </c>
      <c r="F230" s="73">
        <f>F212-F222</f>
        <v>2118</v>
      </c>
      <c r="G230" s="74">
        <v>1.02</v>
      </c>
      <c r="H230" s="75">
        <f>F230*G230</f>
        <v>2160.36</v>
      </c>
      <c r="K230" s="68"/>
      <c r="L230" s="68"/>
      <c r="N230" s="71">
        <f>ROUND(F230,1)</f>
        <v>2118</v>
      </c>
      <c r="O230" s="70"/>
    </row>
    <row r="231" spans="1:15" ht="20.25" customHeight="1">
      <c r="A231" s="24" t="s">
        <v>318</v>
      </c>
      <c r="C231" s="87">
        <v>2</v>
      </c>
      <c r="D231" s="25" t="s">
        <v>237</v>
      </c>
      <c r="E231" s="25" t="s">
        <v>77</v>
      </c>
      <c r="F231" s="73">
        <f>F213-F223</f>
        <v>838</v>
      </c>
      <c r="G231" s="74">
        <v>1.03</v>
      </c>
      <c r="H231" s="75">
        <f>F231*G231</f>
        <v>863.14</v>
      </c>
      <c r="K231" s="68"/>
      <c r="L231" s="68"/>
      <c r="N231" s="71">
        <f>ROUND(F231,1)</f>
        <v>838</v>
      </c>
      <c r="O231" s="70"/>
    </row>
    <row r="232" spans="1:15" ht="20.25" customHeight="1">
      <c r="A232" s="24" t="s">
        <v>319</v>
      </c>
      <c r="C232" s="87">
        <v>3</v>
      </c>
      <c r="D232" s="25" t="s">
        <v>78</v>
      </c>
      <c r="E232" s="25" t="s">
        <v>79</v>
      </c>
      <c r="F232" s="73">
        <f>F214-F224</f>
        <v>-167</v>
      </c>
      <c r="G232" s="74">
        <v>1.05</v>
      </c>
      <c r="H232" s="75">
        <f>F232*G232</f>
        <v>-175.35</v>
      </c>
      <c r="K232" s="68"/>
      <c r="L232" s="68"/>
      <c r="N232" s="71">
        <f>ROUND(F232,1)</f>
        <v>-167</v>
      </c>
      <c r="O232" s="70"/>
    </row>
    <row r="233" spans="1:15" ht="20.25" customHeight="1" thickBot="1">
      <c r="A233" s="24" t="s">
        <v>320</v>
      </c>
      <c r="C233" s="88">
        <v>4</v>
      </c>
      <c r="D233" s="27" t="s">
        <v>80</v>
      </c>
      <c r="E233" s="27" t="s">
        <v>77</v>
      </c>
      <c r="F233" s="80">
        <f>F215-F225</f>
        <v>0</v>
      </c>
      <c r="G233" s="76">
        <v>0</v>
      </c>
      <c r="H233" s="77">
        <f>F233*G233</f>
        <v>0</v>
      </c>
      <c r="K233" s="68"/>
      <c r="L233" s="68"/>
      <c r="N233" s="71">
        <f>ROUND(F233,1)</f>
        <v>0</v>
      </c>
      <c r="O233" s="70"/>
    </row>
    <row r="234" spans="11:15" ht="20.25" customHeight="1">
      <c r="K234" s="68"/>
      <c r="L234" s="68"/>
      <c r="N234" s="69"/>
      <c r="O234" s="70"/>
    </row>
    <row r="235" spans="3:15" ht="20.25" customHeight="1">
      <c r="C235" s="99" t="s">
        <v>244</v>
      </c>
      <c r="D235" s="99"/>
      <c r="E235" s="99"/>
      <c r="F235" s="99"/>
      <c r="G235" s="99"/>
      <c r="H235" s="99"/>
      <c r="K235" s="68"/>
      <c r="L235" s="68"/>
      <c r="N235" s="69"/>
      <c r="O235" s="70"/>
    </row>
    <row r="236" spans="3:15" ht="20.25" customHeight="1">
      <c r="C236" s="100" t="s">
        <v>242</v>
      </c>
      <c r="D236" s="100"/>
      <c r="E236" s="100"/>
      <c r="F236" s="100"/>
      <c r="G236" s="100"/>
      <c r="H236" s="100"/>
      <c r="K236" s="68"/>
      <c r="L236" s="68"/>
      <c r="N236" s="69"/>
      <c r="O236" s="70"/>
    </row>
    <row r="237" spans="3:15" ht="20.25" customHeight="1">
      <c r="C237" s="108" t="s">
        <v>86</v>
      </c>
      <c r="D237" s="108"/>
      <c r="E237" s="108"/>
      <c r="F237" s="108"/>
      <c r="G237" s="108"/>
      <c r="H237" s="108"/>
      <c r="K237" s="68"/>
      <c r="L237" s="68"/>
      <c r="N237" s="69"/>
      <c r="O237" s="70"/>
    </row>
    <row r="238" spans="3:15" ht="20.25" customHeight="1" thickBot="1">
      <c r="C238" s="89"/>
      <c r="D238" s="89"/>
      <c r="E238" s="89"/>
      <c r="F238" s="89"/>
      <c r="G238" s="89"/>
      <c r="H238" s="89"/>
      <c r="K238" s="68"/>
      <c r="L238" s="68"/>
      <c r="N238" s="69"/>
      <c r="O238" s="70"/>
    </row>
    <row r="239" spans="3:15" ht="28.5" customHeight="1" thickBot="1">
      <c r="C239" s="39" t="s">
        <v>0</v>
      </c>
      <c r="D239" s="40" t="s">
        <v>245</v>
      </c>
      <c r="E239" s="40" t="s">
        <v>233</v>
      </c>
      <c r="F239" s="40"/>
      <c r="G239" s="40" t="s">
        <v>241</v>
      </c>
      <c r="H239" s="41"/>
      <c r="K239" s="68"/>
      <c r="L239" s="68"/>
      <c r="N239" s="69"/>
      <c r="O239" s="70"/>
    </row>
    <row r="240" spans="1:15" ht="20.25" customHeight="1">
      <c r="A240" s="23" t="s">
        <v>239</v>
      </c>
      <c r="C240" s="42">
        <v>1</v>
      </c>
      <c r="D240" s="25" t="s">
        <v>246</v>
      </c>
      <c r="E240" s="62" t="s">
        <v>238</v>
      </c>
      <c r="F240" s="37"/>
      <c r="G240" s="44">
        <v>10</v>
      </c>
      <c r="H240" s="26"/>
      <c r="K240" s="68"/>
      <c r="L240" s="68"/>
      <c r="N240" s="78">
        <f>G240</f>
        <v>10</v>
      </c>
      <c r="O240" s="70"/>
    </row>
    <row r="241" spans="1:15" ht="20.25" customHeight="1" thickBot="1">
      <c r="A241" s="23" t="s">
        <v>240</v>
      </c>
      <c r="C241" s="43">
        <v>2</v>
      </c>
      <c r="D241" s="27" t="s">
        <v>243</v>
      </c>
      <c r="E241" s="64" t="s">
        <v>247</v>
      </c>
      <c r="F241" s="38"/>
      <c r="G241" s="45">
        <v>30000</v>
      </c>
      <c r="H241" s="28"/>
      <c r="K241" s="68"/>
      <c r="L241" s="68"/>
      <c r="N241" s="79">
        <f>G241</f>
        <v>30000</v>
      </c>
      <c r="O241" s="70"/>
    </row>
    <row r="242" spans="11:15" ht="20.25" customHeight="1">
      <c r="K242" s="68"/>
      <c r="L242" s="68"/>
      <c r="N242" s="69"/>
      <c r="O242" s="70"/>
    </row>
  </sheetData>
  <sheetProtection/>
  <mergeCells count="96">
    <mergeCell ref="C227:H227"/>
    <mergeCell ref="C235:H235"/>
    <mergeCell ref="C236:H236"/>
    <mergeCell ref="C237:H237"/>
    <mergeCell ref="C207:H207"/>
    <mergeCell ref="C208:H208"/>
    <mergeCell ref="C209:H209"/>
    <mergeCell ref="C217:H217"/>
    <mergeCell ref="C218:H218"/>
    <mergeCell ref="C219:H219"/>
    <mergeCell ref="B195:B198"/>
    <mergeCell ref="C195:D198"/>
    <mergeCell ref="B199:B201"/>
    <mergeCell ref="C199:D201"/>
    <mergeCell ref="B202:B204"/>
    <mergeCell ref="C202:D204"/>
    <mergeCell ref="B184:B187"/>
    <mergeCell ref="C184:D187"/>
    <mergeCell ref="B188:B191"/>
    <mergeCell ref="C188:D191"/>
    <mergeCell ref="B192:B194"/>
    <mergeCell ref="C192:D194"/>
    <mergeCell ref="G174:G177"/>
    <mergeCell ref="H174:H177"/>
    <mergeCell ref="I174:I177"/>
    <mergeCell ref="B178:B180"/>
    <mergeCell ref="C178:D180"/>
    <mergeCell ref="B181:B183"/>
    <mergeCell ref="C181:D183"/>
    <mergeCell ref="B170:B173"/>
    <mergeCell ref="C170:D173"/>
    <mergeCell ref="B174:B177"/>
    <mergeCell ref="C174:D177"/>
    <mergeCell ref="E174:E177"/>
    <mergeCell ref="F174:F177"/>
    <mergeCell ref="B159:B166"/>
    <mergeCell ref="C159:C166"/>
    <mergeCell ref="D159:D166"/>
    <mergeCell ref="B167:B169"/>
    <mergeCell ref="C167:C169"/>
    <mergeCell ref="D167:D169"/>
    <mergeCell ref="B143:B150"/>
    <mergeCell ref="C143:C150"/>
    <mergeCell ref="D143:D150"/>
    <mergeCell ref="B151:B158"/>
    <mergeCell ref="C151:C158"/>
    <mergeCell ref="D151:D158"/>
    <mergeCell ref="B127:B134"/>
    <mergeCell ref="C127:C134"/>
    <mergeCell ref="D127:D134"/>
    <mergeCell ref="B135:B142"/>
    <mergeCell ref="C135:C142"/>
    <mergeCell ref="D135:D142"/>
    <mergeCell ref="B107:B116"/>
    <mergeCell ref="C107:C116"/>
    <mergeCell ref="D107:D116"/>
    <mergeCell ref="B117:B126"/>
    <mergeCell ref="C117:C126"/>
    <mergeCell ref="D117:D126"/>
    <mergeCell ref="B93:B102"/>
    <mergeCell ref="C93:C102"/>
    <mergeCell ref="D93:D102"/>
    <mergeCell ref="B103:B106"/>
    <mergeCell ref="C103:C106"/>
    <mergeCell ref="D103:D106"/>
    <mergeCell ref="B79:B88"/>
    <mergeCell ref="C79:C88"/>
    <mergeCell ref="D79:D88"/>
    <mergeCell ref="B89:B92"/>
    <mergeCell ref="C89:C92"/>
    <mergeCell ref="D89:D92"/>
    <mergeCell ref="B59:B68"/>
    <mergeCell ref="C59:C68"/>
    <mergeCell ref="D59:D68"/>
    <mergeCell ref="B69:B78"/>
    <mergeCell ref="C69:C78"/>
    <mergeCell ref="D69:D78"/>
    <mergeCell ref="B39:B48"/>
    <mergeCell ref="C39:C48"/>
    <mergeCell ref="D39:D48"/>
    <mergeCell ref="B49:B58"/>
    <mergeCell ref="C49:C58"/>
    <mergeCell ref="D49:D58"/>
    <mergeCell ref="B19:B28"/>
    <mergeCell ref="C19:C28"/>
    <mergeCell ref="D19:D28"/>
    <mergeCell ref="B29:B38"/>
    <mergeCell ref="C29:C38"/>
    <mergeCell ref="D29:D38"/>
    <mergeCell ref="B1:I1"/>
    <mergeCell ref="B2:I2"/>
    <mergeCell ref="B3:I3"/>
    <mergeCell ref="B4:I4"/>
    <mergeCell ref="B9:B18"/>
    <mergeCell ref="C9:C18"/>
    <mergeCell ref="D9:D18"/>
  </mergeCells>
  <dataValidations count="1">
    <dataValidation allowBlank="1" showErrorMessage="1" sqref="A212:A215 A222:A225 A230:A233"/>
  </dataValidations>
  <printOptions/>
  <pageMargins left="0.45" right="0.29" top="0.39" bottom="0.43"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AdminPV</dc:creator>
  <cp:keywords/>
  <dc:description/>
  <cp:lastModifiedBy>Nguyen Xuan Toan</cp:lastModifiedBy>
  <cp:lastPrinted>2020-03-18T09:31:43Z</cp:lastPrinted>
  <dcterms:created xsi:type="dcterms:W3CDTF">2020-02-19T02:20:46Z</dcterms:created>
  <dcterms:modified xsi:type="dcterms:W3CDTF">2021-10-16T03:52:22Z</dcterms:modified>
  <cp:category/>
  <cp:version/>
  <cp:contentType/>
  <cp:contentStatus/>
</cp:coreProperties>
</file>